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250" windowHeight="13800" activeTab="3"/>
  </bookViews>
  <sheets>
    <sheet name="Пример расчета 1" sheetId="4" r:id="rId1"/>
    <sheet name="Пример расчета 2" sheetId="5" r:id="rId2"/>
    <sheet name="Вид объекта" sheetId="9" state="hidden" r:id="rId3"/>
    <sheet name="Трудозатраты водителей_БИМ" sheetId="7" r:id="rId4"/>
    <sheet name="Трудозатраты водителей_РИМ" sheetId="8" r:id="rId5"/>
  </sheets>
  <definedNames>
    <definedName name="_xlnm.Print_Area" localSheetId="0">'Пример расчета 1'!$A$1:$F$27</definedName>
    <definedName name="_xlnm.Print_Area" localSheetId="1">'Пример расчета 2'!$A$1:$F$28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7" l="1"/>
  <c r="E25" i="7"/>
  <c r="F25" i="7"/>
  <c r="G25" i="7"/>
  <c r="C25" i="7"/>
  <c r="D24" i="7"/>
  <c r="E24" i="7"/>
  <c r="F24" i="7"/>
  <c r="G24" i="7"/>
  <c r="C24" i="7"/>
  <c r="D21" i="7"/>
  <c r="E21" i="7"/>
  <c r="F21" i="7"/>
  <c r="G21" i="7"/>
  <c r="C21" i="7"/>
  <c r="D20" i="7"/>
  <c r="E20" i="7"/>
  <c r="F20" i="7"/>
  <c r="G20" i="7"/>
  <c r="C20" i="7"/>
  <c r="D19" i="7"/>
  <c r="E19" i="7"/>
  <c r="F19" i="7"/>
  <c r="G19" i="7"/>
  <c r="C19" i="7"/>
  <c r="D18" i="7"/>
  <c r="E18" i="7"/>
  <c r="F18" i="7"/>
  <c r="G18" i="7"/>
  <c r="C18" i="7"/>
  <c r="D17" i="7"/>
  <c r="E17" i="7"/>
  <c r="F17" i="7"/>
  <c r="G17" i="7"/>
  <c r="C17" i="7"/>
  <c r="D16" i="7"/>
  <c r="E16" i="7"/>
  <c r="F16" i="7"/>
  <c r="G16" i="7"/>
  <c r="C16" i="7"/>
  <c r="D15" i="7"/>
  <c r="E15" i="7"/>
  <c r="F15" i="7"/>
  <c r="G15" i="7"/>
  <c r="C15" i="7"/>
  <c r="D12" i="7"/>
  <c r="E12" i="7"/>
  <c r="F12" i="7"/>
  <c r="G12" i="7"/>
  <c r="C12" i="7"/>
  <c r="D11" i="7"/>
  <c r="E11" i="7"/>
  <c r="F11" i="7"/>
  <c r="G11" i="7"/>
  <c r="C11" i="7"/>
  <c r="D10" i="7"/>
  <c r="E10" i="7"/>
  <c r="F10" i="7"/>
  <c r="G10" i="7"/>
  <c r="C10" i="7"/>
  <c r="D9" i="7"/>
  <c r="E9" i="7"/>
  <c r="F9" i="7"/>
  <c r="G9" i="7"/>
  <c r="C9" i="7"/>
  <c r="B6" i="7"/>
  <c r="C6" i="7"/>
  <c r="D6" i="7"/>
  <c r="E6" i="7"/>
  <c r="F6" i="7"/>
  <c r="G6" i="7"/>
  <c r="H6" i="7"/>
  <c r="I6" i="7"/>
  <c r="J6" i="7"/>
  <c r="K6" i="7"/>
  <c r="B6" i="8"/>
  <c r="C6" i="8"/>
  <c r="D6" i="8"/>
  <c r="E6" i="8"/>
  <c r="F6" i="8"/>
  <c r="G6" i="8"/>
  <c r="H6" i="8"/>
  <c r="I6" i="8"/>
  <c r="J6" i="8"/>
  <c r="K6" i="8"/>
  <c r="F12" i="5"/>
  <c r="E12" i="5"/>
  <c r="E11" i="5"/>
  <c r="F11" i="5"/>
  <c r="E15" i="5"/>
  <c r="F12" i="4"/>
  <c r="E12" i="4"/>
  <c r="E11" i="4"/>
  <c r="E13" i="4"/>
  <c r="E14" i="4"/>
  <c r="F11" i="4"/>
  <c r="C24" i="5"/>
  <c r="C23" i="5"/>
  <c r="F22" i="5"/>
  <c r="C22" i="5"/>
  <c r="F20" i="5"/>
  <c r="C20" i="5"/>
  <c r="A7" i="5"/>
  <c r="A8" i="5"/>
  <c r="A9" i="5"/>
  <c r="A10" i="5"/>
  <c r="A11" i="5"/>
  <c r="A12" i="5"/>
  <c r="A13" i="5"/>
  <c r="A14" i="5"/>
  <c r="A15" i="5"/>
  <c r="A18" i="5"/>
  <c r="A19" i="5"/>
  <c r="A20" i="5"/>
  <c r="A21" i="5"/>
  <c r="A22" i="5"/>
  <c r="A23" i="5"/>
  <c r="A24" i="5"/>
  <c r="F21" i="4"/>
  <c r="C23" i="4"/>
  <c r="C22" i="4"/>
  <c r="C21" i="4"/>
  <c r="F19" i="4"/>
  <c r="C19" i="4"/>
  <c r="A7" i="4"/>
  <c r="A8" i="4"/>
  <c r="A9" i="4"/>
  <c r="A10" i="4"/>
  <c r="A11" i="4"/>
  <c r="A12" i="4"/>
  <c r="A13" i="4"/>
  <c r="A14" i="4"/>
  <c r="A17" i="4"/>
  <c r="A18" i="4"/>
  <c r="A19" i="4"/>
  <c r="E14" i="5"/>
  <c r="E13" i="5"/>
  <c r="E17" i="4"/>
  <c r="E19" i="4"/>
  <c r="E23" i="4"/>
  <c r="G25" i="8"/>
  <c r="F25" i="8"/>
  <c r="E25" i="8"/>
  <c r="D25" i="8"/>
  <c r="G24" i="8"/>
  <c r="F24" i="8"/>
  <c r="E24" i="8"/>
  <c r="D24" i="8"/>
  <c r="G21" i="8"/>
  <c r="F21" i="8"/>
  <c r="E21" i="8"/>
  <c r="D21" i="8"/>
  <c r="G20" i="8"/>
  <c r="F20" i="8"/>
  <c r="E20" i="8"/>
  <c r="D20" i="8"/>
  <c r="G19" i="8"/>
  <c r="F19" i="8"/>
  <c r="E19" i="8"/>
  <c r="D19" i="8"/>
  <c r="G18" i="8"/>
  <c r="F18" i="8"/>
  <c r="E18" i="8"/>
  <c r="D18" i="8"/>
  <c r="G17" i="8"/>
  <c r="F17" i="8"/>
  <c r="E17" i="8"/>
  <c r="D17" i="8"/>
  <c r="G16" i="8"/>
  <c r="F16" i="8"/>
  <c r="E16" i="8"/>
  <c r="D16" i="8"/>
  <c r="G15" i="8"/>
  <c r="F15" i="8"/>
  <c r="E15" i="8"/>
  <c r="D15" i="8"/>
  <c r="G12" i="8"/>
  <c r="F12" i="8"/>
  <c r="E12" i="8"/>
  <c r="D12" i="8"/>
  <c r="G11" i="8"/>
  <c r="F11" i="8"/>
  <c r="E11" i="8"/>
  <c r="D11" i="8"/>
  <c r="G10" i="8"/>
  <c r="F10" i="8"/>
  <c r="E10" i="8"/>
  <c r="D10" i="8"/>
  <c r="F9" i="8"/>
  <c r="G9" i="8"/>
  <c r="D9" i="8"/>
  <c r="E9" i="8"/>
  <c r="E18" i="5"/>
  <c r="E20" i="5"/>
  <c r="E24" i="5"/>
  <c r="C10" i="8"/>
  <c r="C12" i="8"/>
  <c r="C16" i="8"/>
  <c r="C17" i="8"/>
  <c r="C19" i="8"/>
  <c r="C20" i="8"/>
  <c r="C21" i="8"/>
  <c r="C24" i="8"/>
  <c r="C25" i="8"/>
  <c r="C11" i="8"/>
  <c r="C15" i="8"/>
  <c r="C18" i="8"/>
  <c r="C9" i="8"/>
  <c r="E21" i="4"/>
  <c r="E22" i="4"/>
  <c r="E22" i="5"/>
  <c r="E23" i="5"/>
  <c r="C26" i="8"/>
  <c r="C26" i="7"/>
  <c r="B5" i="5"/>
  <c r="C5" i="5"/>
  <c r="D5" i="5"/>
  <c r="E5" i="5"/>
  <c r="F5" i="5"/>
  <c r="B5" i="4"/>
  <c r="C5" i="4"/>
  <c r="D5" i="4"/>
  <c r="E5" i="4"/>
  <c r="F5" i="4"/>
  <c r="A15" i="4"/>
  <c r="A16" i="4"/>
  <c r="A20" i="4"/>
  <c r="A21" i="4"/>
  <c r="A22" i="4"/>
  <c r="A23" i="4"/>
  <c r="A16" i="5"/>
  <c r="A17" i="5"/>
</calcChain>
</file>

<file path=xl/sharedStrings.xml><?xml version="1.0" encoding="utf-8"?>
<sst xmlns="http://schemas.openxmlformats.org/spreadsheetml/2006/main" count="271" uniqueCount="122">
  <si>
    <t>Наименование</t>
  </si>
  <si>
    <t>Ед.изм.</t>
  </si>
  <si>
    <t>Показатель</t>
  </si>
  <si>
    <t>дней</t>
  </si>
  <si>
    <t>чел.-час.</t>
  </si>
  <si>
    <t>А</t>
  </si>
  <si>
    <t>Д</t>
  </si>
  <si>
    <t>Чдн</t>
  </si>
  <si>
    <t>часов</t>
  </si>
  <si>
    <t>чел.</t>
  </si>
  <si>
    <t>ИТР</t>
  </si>
  <si>
    <t xml:space="preserve">Служащие </t>
  </si>
  <si>
    <t>МОП и охрана</t>
  </si>
  <si>
    <t>Обоснование</t>
  </si>
  <si>
    <t>№ пп</t>
  </si>
  <si>
    <t>в том числе нормативная трудоемкость рабочих и машинистов (по главам 1-7 сводного сметного расчета)</t>
  </si>
  <si>
    <t>Производственный календарь на 2022 год</t>
  </si>
  <si>
    <t>Тмес</t>
  </si>
  <si>
    <t>Продолжительность рабочей смены на вахте</t>
  </si>
  <si>
    <t>Нормативная продолжительность рабочего времени в неделю</t>
  </si>
  <si>
    <t>Часть 2 статьи 91 Трудового кодекса Российской Федерации</t>
  </si>
  <si>
    <t>час. / нед.</t>
  </si>
  <si>
    <t>Среднемесячное количество рабочих часов при 40-часовой рабочей неделе в 2022 году</t>
  </si>
  <si>
    <t>Количество рабочих дней в неделю при вахтовом методе производства работ</t>
  </si>
  <si>
    <t>Кпер = Чдн х Д / А</t>
  </si>
  <si>
    <t>*</t>
  </si>
  <si>
    <t>Коэффициент снижения производительности труда в связи с увеличением продолжительности рабочей смены</t>
  </si>
  <si>
    <t>Коэффициент переработки рабочего времени на вахте</t>
  </si>
  <si>
    <t>**</t>
  </si>
  <si>
    <t>в том числе:</t>
  </si>
  <si>
    <t>Обозначение, формула</t>
  </si>
  <si>
    <t>Нормативная трудоемкость (по главам 1-7 сводного сметного расчета)</t>
  </si>
  <si>
    <t>Нормативная продолжительность строительства (или директивная продолжительность строительства), приведенная в разделе "Проект организации строительства" проектной документации</t>
  </si>
  <si>
    <t>Продолжительность строительства вахтовым методом</t>
  </si>
  <si>
    <t>мес.</t>
  </si>
  <si>
    <t>Тсн</t>
  </si>
  <si>
    <t>Ксп</t>
  </si>
  <si>
    <t>данные раздела "Проект организации строительства" проектной документации</t>
  </si>
  <si>
    <t xml:space="preserve">Средняя численность рабочих и машинистов на объекте при организации работ вахтовым методом </t>
  </si>
  <si>
    <t>ВСЕГО работников***</t>
  </si>
  <si>
    <t>***</t>
  </si>
  <si>
    <t>МДС 12-46.2008. Методические рекомендации по разработке и оформлению проекта организации строительства, проекта организации работ по сносу (демонтажу), проекта производства работ.</t>
  </si>
  <si>
    <t>Методика определения затрат, связанных с осуществлением строительно-монтажных работ вахтовым методом, утвержденная приказом Минстроя России от 15.06.2020 № 318/пр.</t>
  </si>
  <si>
    <t>Пример расчета численности вахтовых работников</t>
  </si>
  <si>
    <t>Численность персонала по обслуживанию вахтового поселка определяется дополнительно на основании данных проекта организации строительства.</t>
  </si>
  <si>
    <t>Среднемесячное количество рабочих часов при вахтовом методе производства работ</t>
  </si>
  <si>
    <t>при сокращении продолжительности строительства</t>
  </si>
  <si>
    <t>при нормативной (или директивной) продолжительности строительства</t>
  </si>
  <si>
    <t>Тсвм = Тсн / (Кпер х (1 - Ксп))</t>
  </si>
  <si>
    <t>Тмес вм = Тмес х Кпер х (1 - Ксп)</t>
  </si>
  <si>
    <t>Чв = Тр / Тсн / Тмес вм</t>
  </si>
  <si>
    <t>Чтр = Тр / Тсвм / Тмес вм</t>
  </si>
  <si>
    <t>Наименование работ и затрат</t>
  </si>
  <si>
    <t>Глава 1</t>
  </si>
  <si>
    <t>ЛСР № 01-01-01</t>
  </si>
  <si>
    <t>Снятие растительного грунта</t>
  </si>
  <si>
    <t>ЛСР № 01-01-02</t>
  </si>
  <si>
    <t>ЛСР № 01-01-03</t>
  </si>
  <si>
    <t>Рекультивация земель</t>
  </si>
  <si>
    <t>ЛСР № 01-01-04</t>
  </si>
  <si>
    <t>Рубка деревьев</t>
  </si>
  <si>
    <t>Глава 2</t>
  </si>
  <si>
    <t xml:space="preserve">Том 9.2.1          ОСР-02-01 </t>
  </si>
  <si>
    <t>ЛСР № 02-01-01</t>
  </si>
  <si>
    <t>Земляное полотно</t>
  </si>
  <si>
    <t>ЛСР № 02-01-02</t>
  </si>
  <si>
    <t>Устройство и укрепление кюветов</t>
  </si>
  <si>
    <t>ЛСР № 02-01-03</t>
  </si>
  <si>
    <t>Устройство быстротоков</t>
  </si>
  <si>
    <t>ЛСР № 02-01-04</t>
  </si>
  <si>
    <t>Дорожная одежда</t>
  </si>
  <si>
    <t>ЛСР № 02-01-05</t>
  </si>
  <si>
    <t>Устройство водосбросов по основной дороге</t>
  </si>
  <si>
    <t>ЛСР № 02-01-06</t>
  </si>
  <si>
    <t>Устройство нагорных канав</t>
  </si>
  <si>
    <t>ЛСР № 02-01-07</t>
  </si>
  <si>
    <t>Обустройство дороги</t>
  </si>
  <si>
    <t>Глава 4</t>
  </si>
  <si>
    <t xml:space="preserve">Том 9.2.7                        ОСР-04-01 </t>
  </si>
  <si>
    <t>ЛСР № 04-01-01</t>
  </si>
  <si>
    <t>Наружное электроосвещение</t>
  </si>
  <si>
    <t>ЛСР № 04-01-02</t>
  </si>
  <si>
    <t>Энергоснабжение</t>
  </si>
  <si>
    <t>ИТОГО:</t>
  </si>
  <si>
    <t>Разборка существующих сооружений</t>
  </si>
  <si>
    <t xml:space="preserve">Том 9.2.1
ОСР-01-01 </t>
  </si>
  <si>
    <t>Сметные расценки на эксплуатацию строительных машин и автотранспортных средств с учетом накладных расходов и сметной прибыли в базисном уровне цен по состоянию на 01.01.2000</t>
  </si>
  <si>
    <t>Автомобили-самосвалы, грузоподъемность до 10 т 
91.14.03-002</t>
  </si>
  <si>
    <t>Автомобили бортовые, грузоподъемность до 15т 
91.14.02-004</t>
  </si>
  <si>
    <t>Трудозатраты, чел.-час.</t>
  </si>
  <si>
    <t>Автомобили-самосвалы, грузоподъемность до 10 т</t>
  </si>
  <si>
    <t>Автомобили бортовые, грузоподъемность до 15т</t>
  </si>
  <si>
    <t>Автобетоносмесители, объем барабана 4 м3</t>
  </si>
  <si>
    <t>Экскаваторы одноковшовые дизельные на гусеничном ходу,
емкость ковша 0,5 м3</t>
  </si>
  <si>
    <t>Номера локальных сметных расчетов (смет)*</t>
  </si>
  <si>
    <t>* приводится полный перечень локальных сметных расчетов (смет)</t>
  </si>
  <si>
    <t>Затраты труда, определенные на основании сметных норм, по сметной документации в составе проектной документации с использованием данных о потребности в привлечении работников к работам вахтовым методом</t>
  </si>
  <si>
    <t>** в уровне цен, сложившемся ко времени составления сметной документации</t>
  </si>
  <si>
    <t>Пример расчета трудозатрат машинистов, управляющих автотранспортными средствами
(для ресурсно-индексного метода, цифры условные)</t>
  </si>
  <si>
    <t>** за исключением дополнительных затрат на перевозку грузов для строительства (кроме нерудных материальных ресурсов, приобретаемых на условиях франко-карьер), определяемых в соответствии с пунктом 63 Методики определения сметной стоимости строительства, реконструкции, капитального ремонта, сноса объектов капитального строительства, работ по сохранению объектов культурного наследия (памятников истории и культуры) народов Российской Федерации на территории Российской Федерации, утвержденной приказом Минстроя России от 04.08.2020 № 421/пр</t>
  </si>
  <si>
    <t>*** за исключением дополнительных затрат на перевозку грузов для строительства (кроме нерудных материальных ресурсов, приобретаемых на условиях франко-карьер), определяемых в соответствии с пунктом 63 Методики определения сметной стоимости строительства, реконструкции, капитального ремонта, сноса объектов капитального строительства, работ по сохранению объектов культурного наследия (памятников истории и культуры) народов Российской Федерации на территории Российской Федерации, утвержденной приказом Минстроя России от 04.08.2020 № 421/пр</t>
  </si>
  <si>
    <t>Затраты на перевозку** и погрузочно-разгрузочные работы, учитываемые в сметной документции отдельными позициями и определенные на основании сборника ФССЦпг в базисном уровне цен по состоянию на 01.01.2000, с учетом данных проектной документации о потребности в привлечении работников к работам вахтовым методом, руб.</t>
  </si>
  <si>
    <t>Затраты на перевозку*** и погрузочно-разгрузочные работы, учитываемые в сметной документции отдельными позициями в текущем уровне цен по состоянию на II кв. 2023 г., с учетом данных проектной документации о потребности в привлечении работников к работам вахтовым методом, руб.</t>
  </si>
  <si>
    <t>Сметные цены на эксплуатацию машин и механизмов с учетом накладных расходов и сметной прибыли в текущем уровне цен** по состоянию на II кв. 2023 г.</t>
  </si>
  <si>
    <t>Вид объекта капитального строительства в зависимости от функционального назначения (производственного / непроизводственного назначения)</t>
  </si>
  <si>
    <t>Категория работающих</t>
  </si>
  <si>
    <t>Рабочие</t>
  </si>
  <si>
    <t>Служащие</t>
  </si>
  <si>
    <t>Производственного назначения</t>
  </si>
  <si>
    <t>Непроизводственного назначения</t>
  </si>
  <si>
    <t>Примечание</t>
  </si>
  <si>
    <t>выбор из списка</t>
  </si>
  <si>
    <t>заполняется</t>
  </si>
  <si>
    <t>не заполняется</t>
  </si>
  <si>
    <t>в том числе нормативная трудоемкость машинистов, управляющих автотранспортными средствами, используемыми при перевозке грузов (по главам 1-7 сводного сметного расчета)</t>
  </si>
  <si>
    <t>Тр = Тр1 + Тр2</t>
  </si>
  <si>
    <t>Тр1</t>
  </si>
  <si>
    <t>Тр2</t>
  </si>
  <si>
    <t>пункт 7 Методики № 318/пр*, данные раздела "Проект организации строительства" проектной документации</t>
  </si>
  <si>
    <r>
      <t>Автобетоносмесители, объем барабана 4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
91.14.01-003</t>
    </r>
  </si>
  <si>
    <r>
      <t>Экскаваторы одноковшовые дизельные на гусеничном ходу,
емкость ковша 0,5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
91.01.05-085</t>
    </r>
  </si>
  <si>
    <t>Пример расчета трудозатрат машинистов, управляющих автотранспортными средствами
(для базисно-индексного метода, цифры, приведенные в графах 3, 8-11, условные)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</si>
</sst>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0&quot;р.&quot;_-;\-* #,##0.00&quot;р.&quot;_-;_-* &quot;-&quot;??&quot;р.&quot;_-;_-@_-"/>
    <numFmt numFmtId="166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</cellStyleXfs>
  <cellXfs count="122">
    <xf numFmtId="0" fontId="0" fillId="0" borderId="0" xfId="0"/>
    <xf numFmtId="0" fontId="5" fillId="0" borderId="0" xfId="0" applyFont="1"/>
    <xf numFmtId="0" fontId="6" fillId="0" borderId="1" xfId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0" fontId="5" fillId="0" borderId="0" xfId="1" applyFont="1"/>
    <xf numFmtId="10" fontId="5" fillId="0" borderId="0" xfId="1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5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0" xfId="3" applyFont="1" applyFill="1" applyAlignment="1">
      <alignment horizontal="center" vertical="center" wrapText="1"/>
    </xf>
    <xf numFmtId="0" fontId="5" fillId="0" borderId="0" xfId="3" applyFont="1" applyFill="1"/>
    <xf numFmtId="4" fontId="8" fillId="0" borderId="0" xfId="4" applyNumberFormat="1" applyFont="1" applyFill="1" applyAlignment="1">
      <alignment horizontal="center" vertical="top"/>
    </xf>
    <xf numFmtId="4" fontId="8" fillId="0" borderId="0" xfId="4" applyNumberFormat="1" applyFont="1" applyFill="1" applyBorder="1" applyAlignment="1">
      <alignment horizontal="center" vertical="top"/>
    </xf>
    <xf numFmtId="4" fontId="5" fillId="0" borderId="0" xfId="4" applyNumberFormat="1" applyFont="1" applyFill="1" applyBorder="1"/>
    <xf numFmtId="0" fontId="6" fillId="0" borderId="0" xfId="3" applyFont="1" applyFill="1"/>
    <xf numFmtId="0" fontId="12" fillId="0" borderId="0" xfId="3" applyFont="1" applyFill="1"/>
    <xf numFmtId="0" fontId="5" fillId="0" borderId="0" xfId="4" applyFont="1" applyFill="1" applyBorder="1" applyAlignment="1">
      <alignment vertical="top" wrapText="1"/>
    </xf>
    <xf numFmtId="166" fontId="5" fillId="0" borderId="0" xfId="4" applyNumberFormat="1" applyFont="1" applyFill="1" applyBorder="1" applyAlignment="1">
      <alignment horizontal="center" vertical="top"/>
    </xf>
    <xf numFmtId="4" fontId="5" fillId="0" borderId="0" xfId="4" applyNumberFormat="1" applyFont="1" applyFill="1" applyBorder="1" applyAlignment="1">
      <alignment vertical="top"/>
    </xf>
    <xf numFmtId="4" fontId="5" fillId="0" borderId="0" xfId="3" applyNumberFormat="1" applyFont="1" applyFill="1"/>
    <xf numFmtId="4" fontId="5" fillId="0" borderId="0" xfId="4" applyNumberFormat="1" applyFont="1" applyFill="1" applyBorder="1" applyAlignment="1">
      <alignment horizontal="center" vertical="top"/>
    </xf>
    <xf numFmtId="4" fontId="8" fillId="0" borderId="0" xfId="4" applyNumberFormat="1" applyFont="1" applyFill="1" applyBorder="1" applyAlignment="1">
      <alignment vertical="top"/>
    </xf>
    <xf numFmtId="166" fontId="11" fillId="0" borderId="0" xfId="4" applyNumberFormat="1" applyFont="1" applyFill="1" applyBorder="1" applyAlignment="1">
      <alignment horizontal="center" vertical="top"/>
    </xf>
    <xf numFmtId="4" fontId="5" fillId="0" borderId="0" xfId="4" applyNumberFormat="1" applyFont="1" applyFill="1" applyBorder="1" applyAlignment="1">
      <alignment horizontal="center" vertical="top" wrapText="1"/>
    </xf>
    <xf numFmtId="0" fontId="5" fillId="0" borderId="0" xfId="4" applyFont="1" applyFill="1" applyBorder="1" applyAlignment="1">
      <alignment horizontal="center" vertical="top" wrapText="1"/>
    </xf>
    <xf numFmtId="4" fontId="5" fillId="0" borderId="0" xfId="4" applyNumberFormat="1" applyFont="1" applyFill="1" applyBorder="1" applyAlignment="1">
      <alignment horizontal="center" vertical="center" wrapText="1"/>
    </xf>
    <xf numFmtId="166" fontId="8" fillId="0" borderId="0" xfId="4" applyNumberFormat="1" applyFont="1" applyFill="1" applyBorder="1" applyAlignment="1">
      <alignment horizontal="center" vertical="center"/>
    </xf>
    <xf numFmtId="4" fontId="8" fillId="0" borderId="0" xfId="4" applyNumberFormat="1" applyFont="1" applyFill="1" applyBorder="1" applyAlignment="1">
      <alignment vertical="center"/>
    </xf>
    <xf numFmtId="0" fontId="5" fillId="0" borderId="0" xfId="4" applyFont="1" applyFill="1" applyBorder="1"/>
    <xf numFmtId="0" fontId="5" fillId="0" borderId="0" xfId="4" applyFont="1" applyFill="1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" fontId="5" fillId="5" borderId="0" xfId="2" applyNumberFormat="1" applyFont="1" applyFill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2" fontId="6" fillId="0" borderId="2" xfId="1" applyNumberFormat="1" applyFont="1" applyFill="1" applyBorder="1" applyAlignment="1">
      <alignment vertical="center" wrapText="1"/>
    </xf>
    <xf numFmtId="0" fontId="6" fillId="0" borderId="0" xfId="3" applyFont="1" applyFill="1" applyAlignment="1">
      <alignment vertical="center" wrapText="1"/>
    </xf>
    <xf numFmtId="0" fontId="5" fillId="4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 wrapText="1"/>
    </xf>
    <xf numFmtId="2" fontId="6" fillId="0" borderId="3" xfId="1" applyNumberFormat="1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4" fontId="10" fillId="0" borderId="1" xfId="4" applyNumberFormat="1" applyFont="1" applyFill="1" applyBorder="1" applyAlignment="1">
      <alignment horizontal="center" vertical="center" wrapText="1"/>
    </xf>
    <xf numFmtId="4" fontId="10" fillId="0" borderId="1" xfId="5" applyNumberFormat="1" applyFont="1" applyFill="1" applyBorder="1" applyAlignment="1">
      <alignment horizontal="center" vertical="center" textRotation="90" wrapText="1"/>
    </xf>
    <xf numFmtId="0" fontId="14" fillId="0" borderId="6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4" fontId="10" fillId="0" borderId="1" xfId="5" applyNumberFormat="1" applyFont="1" applyFill="1" applyBorder="1" applyAlignment="1">
      <alignment horizontal="center" vertical="center" wrapText="1"/>
    </xf>
    <xf numFmtId="166" fontId="14" fillId="0" borderId="1" xfId="4" applyNumberFormat="1" applyFont="1" applyFill="1" applyBorder="1" applyAlignment="1">
      <alignment horizontal="center" vertical="center" textRotation="90" wrapText="1"/>
    </xf>
    <xf numFmtId="0" fontId="14" fillId="0" borderId="1" xfId="3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13" fillId="4" borderId="1" xfId="4" applyFont="1" applyFill="1" applyBorder="1" applyAlignment="1">
      <alignment horizontal="left" vertical="center" wrapText="1"/>
    </xf>
    <xf numFmtId="4" fontId="14" fillId="4" borderId="1" xfId="4" applyNumberFormat="1" applyFont="1" applyFill="1" applyBorder="1" applyAlignment="1">
      <alignment horizontal="center" vertical="center" wrapText="1"/>
    </xf>
    <xf numFmtId="4" fontId="14" fillId="4" borderId="1" xfId="4" applyNumberFormat="1" applyFont="1" applyFill="1" applyBorder="1" applyAlignment="1">
      <alignment horizontal="center" vertical="center"/>
    </xf>
    <xf numFmtId="4" fontId="16" fillId="4" borderId="1" xfId="4" applyNumberFormat="1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center" vertical="center" wrapText="1"/>
    </xf>
    <xf numFmtId="166" fontId="14" fillId="0" borderId="1" xfId="4" applyNumberFormat="1" applyFont="1" applyFill="1" applyBorder="1" applyAlignment="1">
      <alignment horizontal="center" vertical="center" wrapText="1"/>
    </xf>
    <xf numFmtId="4" fontId="14" fillId="0" borderId="1" xfId="4" applyNumberFormat="1" applyFont="1" applyFill="1" applyBorder="1" applyAlignment="1">
      <alignment horizontal="center" vertical="center"/>
    </xf>
    <xf numFmtId="4" fontId="16" fillId="0" borderId="1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center" wrapText="1"/>
    </xf>
    <xf numFmtId="4" fontId="14" fillId="0" borderId="1" xfId="3" applyNumberFormat="1" applyFont="1" applyFill="1" applyBorder="1" applyAlignment="1">
      <alignment horizontal="center" vertical="center" wrapText="1"/>
    </xf>
    <xf numFmtId="4" fontId="14" fillId="0" borderId="1" xfId="4" applyNumberFormat="1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left" vertical="center" wrapText="1"/>
    </xf>
    <xf numFmtId="4" fontId="14" fillId="4" borderId="1" xfId="3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left" vertical="center" wrapText="1"/>
    </xf>
    <xf numFmtId="4" fontId="10" fillId="0" borderId="1" xfId="4" applyNumberFormat="1" applyFont="1" applyFill="1" applyBorder="1" applyAlignment="1">
      <alignment horizontal="center" vertical="center" wrapText="1"/>
    </xf>
    <xf numFmtId="49" fontId="10" fillId="4" borderId="1" xfId="4" applyNumberFormat="1" applyFont="1" applyFill="1" applyBorder="1" applyAlignment="1">
      <alignment horizontal="center" vertical="center" wrapText="1"/>
    </xf>
    <xf numFmtId="4" fontId="17" fillId="4" borderId="1" xfId="3" applyNumberFormat="1" applyFont="1" applyFill="1" applyBorder="1" applyAlignment="1">
      <alignment horizontal="center" vertical="center" wrapText="1"/>
    </xf>
    <xf numFmtId="4" fontId="10" fillId="0" borderId="1" xfId="3" applyNumberFormat="1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left" vertical="center" wrapText="1"/>
    </xf>
    <xf numFmtId="0" fontId="16" fillId="4" borderId="1" xfId="3" applyFont="1" applyFill="1" applyBorder="1" applyAlignment="1">
      <alignment horizontal="center" vertical="center" wrapText="1"/>
    </xf>
    <xf numFmtId="4" fontId="16" fillId="4" borderId="1" xfId="3" applyNumberFormat="1" applyFont="1" applyFill="1" applyBorder="1" applyAlignment="1">
      <alignment horizontal="center" vertical="center" wrapText="1"/>
    </xf>
    <xf numFmtId="4" fontId="16" fillId="4" borderId="1" xfId="4" applyNumberFormat="1" applyFont="1" applyFill="1" applyBorder="1" applyAlignment="1">
      <alignment horizontal="center" vertical="center" wrapText="1"/>
    </xf>
    <xf numFmtId="0" fontId="14" fillId="0" borderId="0" xfId="3" applyFont="1" applyFill="1" applyAlignment="1">
      <alignment horizontal="center" vertical="center" wrapText="1"/>
    </xf>
    <xf numFmtId="0" fontId="14" fillId="0" borderId="0" xfId="3" applyFont="1" applyFill="1"/>
    <xf numFmtId="0" fontId="14" fillId="0" borderId="0" xfId="4" applyFont="1" applyFill="1" applyBorder="1" applyAlignment="1">
      <alignment vertical="top" wrapText="1"/>
    </xf>
    <xf numFmtId="166" fontId="14" fillId="0" borderId="0" xfId="4" applyNumberFormat="1" applyFont="1" applyFill="1" applyBorder="1" applyAlignment="1">
      <alignment horizontal="center" vertical="top"/>
    </xf>
    <xf numFmtId="4" fontId="14" fillId="0" borderId="0" xfId="4" applyNumberFormat="1" applyFont="1" applyFill="1" applyBorder="1" applyAlignment="1">
      <alignment vertical="top"/>
    </xf>
    <xf numFmtId="0" fontId="14" fillId="0" borderId="0" xfId="3" applyFont="1" applyFill="1" applyAlignment="1">
      <alignment horizontal="left" vertical="center" wrapText="1"/>
    </xf>
    <xf numFmtId="0" fontId="10" fillId="0" borderId="0" xfId="3" applyFont="1" applyFill="1" applyAlignment="1">
      <alignment horizontal="left" vertical="center" wrapText="1"/>
    </xf>
  </cellXfs>
  <cellStyles count="9">
    <cellStyle name="Денежный 2" xfId="5"/>
    <cellStyle name="Обычный" xfId="0" builtinId="0"/>
    <cellStyle name="Обычный 2" xfId="3"/>
    <cellStyle name="Обычный 2 2" xfId="4"/>
    <cellStyle name="Обычный 2 2 2 2 2" xfId="6"/>
    <cellStyle name="Обычный 3" xfId="7"/>
    <cellStyle name="Обычный 3 2" xfId="8"/>
    <cellStyle name="Обычный 800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zoomScale="70" zoomScaleNormal="70" workbookViewId="0">
      <selection sqref="A1:F27"/>
    </sheetView>
  </sheetViews>
  <sheetFormatPr defaultColWidth="9.140625" defaultRowHeight="15.75" x14ac:dyDescent="0.25"/>
  <cols>
    <col min="1" max="1" width="8.7109375" style="12" customWidth="1"/>
    <col min="2" max="2" width="55.7109375" style="1" customWidth="1"/>
    <col min="3" max="3" width="50.28515625" style="11" customWidth="1"/>
    <col min="4" max="4" width="12.85546875" style="11" customWidth="1"/>
    <col min="5" max="5" width="12.85546875" style="1" customWidth="1"/>
    <col min="6" max="6" width="58" style="1" customWidth="1"/>
    <col min="7" max="8" width="9.140625" style="1"/>
    <col min="9" max="9" width="26.5703125" style="60" customWidth="1"/>
    <col min="10" max="16384" width="9.140625" style="1"/>
  </cols>
  <sheetData>
    <row r="1" spans="1:9" ht="18.75" x14ac:dyDescent="0.25">
      <c r="A1" s="68" t="s">
        <v>43</v>
      </c>
      <c r="B1" s="68"/>
      <c r="C1" s="68"/>
      <c r="D1" s="68"/>
      <c r="E1" s="68"/>
      <c r="F1" s="68"/>
    </row>
    <row r="2" spans="1:9" ht="18.75" x14ac:dyDescent="0.25">
      <c r="A2" s="68" t="s">
        <v>47</v>
      </c>
      <c r="B2" s="68"/>
      <c r="C2" s="68"/>
      <c r="D2" s="68"/>
      <c r="E2" s="68"/>
      <c r="F2" s="68"/>
    </row>
    <row r="3" spans="1:9" x14ac:dyDescent="0.25">
      <c r="B3" s="69"/>
      <c r="C3" s="70"/>
      <c r="D3" s="70"/>
      <c r="E3" s="70"/>
      <c r="F3" s="27"/>
    </row>
    <row r="4" spans="1:9" ht="33.75" customHeight="1" x14ac:dyDescent="0.25">
      <c r="A4" s="2" t="s">
        <v>14</v>
      </c>
      <c r="B4" s="2" t="s">
        <v>0</v>
      </c>
      <c r="C4" s="2" t="s">
        <v>30</v>
      </c>
      <c r="D4" s="2" t="s">
        <v>1</v>
      </c>
      <c r="E4" s="3" t="s">
        <v>2</v>
      </c>
      <c r="F4" s="3" t="s">
        <v>13</v>
      </c>
      <c r="I4" s="60" t="s">
        <v>110</v>
      </c>
    </row>
    <row r="5" spans="1:9" x14ac:dyDescent="0.25">
      <c r="A5" s="2">
        <v>1</v>
      </c>
      <c r="B5" s="2">
        <f>A5+1</f>
        <v>2</v>
      </c>
      <c r="C5" s="2">
        <f t="shared" ref="C5:F5" si="0">B5+1</f>
        <v>3</v>
      </c>
      <c r="D5" s="2">
        <f t="shared" si="0"/>
        <v>4</v>
      </c>
      <c r="E5" s="2">
        <f t="shared" si="0"/>
        <v>5</v>
      </c>
      <c r="F5" s="2">
        <f t="shared" si="0"/>
        <v>6</v>
      </c>
    </row>
    <row r="6" spans="1:9" ht="72.75" customHeight="1" x14ac:dyDescent="0.25">
      <c r="A6" s="13">
        <v>1</v>
      </c>
      <c r="B6" s="4" t="s">
        <v>32</v>
      </c>
      <c r="C6" s="5" t="s">
        <v>35</v>
      </c>
      <c r="D6" s="5" t="s">
        <v>34</v>
      </c>
      <c r="E6" s="5">
        <v>12</v>
      </c>
      <c r="F6" s="6" t="s">
        <v>37</v>
      </c>
      <c r="I6" s="63" t="s">
        <v>112</v>
      </c>
    </row>
    <row r="7" spans="1:9" ht="39" customHeight="1" x14ac:dyDescent="0.25">
      <c r="A7" s="13">
        <f>A6+1</f>
        <v>2</v>
      </c>
      <c r="B7" s="4" t="s">
        <v>19</v>
      </c>
      <c r="C7" s="2" t="s">
        <v>5</v>
      </c>
      <c r="D7" s="2" t="s">
        <v>21</v>
      </c>
      <c r="E7" s="8">
        <v>40</v>
      </c>
      <c r="F7" s="6" t="s">
        <v>20</v>
      </c>
      <c r="I7" s="62" t="s">
        <v>113</v>
      </c>
    </row>
    <row r="8" spans="1:9" ht="39.75" customHeight="1" x14ac:dyDescent="0.25">
      <c r="A8" s="13">
        <f>A7+1</f>
        <v>3</v>
      </c>
      <c r="B8" s="4" t="s">
        <v>22</v>
      </c>
      <c r="C8" s="5" t="s">
        <v>17</v>
      </c>
      <c r="D8" s="5" t="s">
        <v>8</v>
      </c>
      <c r="E8" s="5">
        <v>164.4</v>
      </c>
      <c r="F8" s="6" t="s">
        <v>16</v>
      </c>
      <c r="I8" s="63" t="s">
        <v>112</v>
      </c>
    </row>
    <row r="9" spans="1:9" ht="39.75" customHeight="1" x14ac:dyDescent="0.25">
      <c r="A9" s="13">
        <f>A8+1</f>
        <v>4</v>
      </c>
      <c r="B9" s="4" t="s">
        <v>23</v>
      </c>
      <c r="C9" s="2" t="s">
        <v>6</v>
      </c>
      <c r="D9" s="2" t="s">
        <v>3</v>
      </c>
      <c r="E9" s="8">
        <v>6</v>
      </c>
      <c r="F9" s="6" t="s">
        <v>37</v>
      </c>
      <c r="I9" s="63" t="s">
        <v>112</v>
      </c>
    </row>
    <row r="10" spans="1:9" ht="39.75" customHeight="1" x14ac:dyDescent="0.25">
      <c r="A10" s="13">
        <f t="shared" ref="A10:A14" si="1">A9+1</f>
        <v>5</v>
      </c>
      <c r="B10" s="4" t="s">
        <v>18</v>
      </c>
      <c r="C10" s="2" t="s">
        <v>7</v>
      </c>
      <c r="D10" s="2" t="s">
        <v>8</v>
      </c>
      <c r="E10" s="8">
        <v>12</v>
      </c>
      <c r="F10" s="6" t="s">
        <v>37</v>
      </c>
      <c r="I10" s="63" t="s">
        <v>112</v>
      </c>
    </row>
    <row r="11" spans="1:9" ht="39.75" customHeight="1" x14ac:dyDescent="0.25">
      <c r="A11" s="13">
        <f t="shared" si="1"/>
        <v>6</v>
      </c>
      <c r="B11" s="4" t="s">
        <v>27</v>
      </c>
      <c r="C11" s="2" t="s">
        <v>24</v>
      </c>
      <c r="D11" s="2"/>
      <c r="E11" s="7">
        <f>E10*E9/E7</f>
        <v>1.8</v>
      </c>
      <c r="F11" s="6" t="str">
        <f>IF(E11=1.35,"пункт 1 таблицы Приложения № 2
к Методике № 318/пр*",IF(E11=1.5,"пункт 2 таблицы Приложения № 2
к Методике № 318/пр*",IF(E11=1.65,"пункт 3 таблицы Приложения № 2
к Методике № 318/пр*",IF(E11=1.8,"пункт 4 таблицы Приложения № 2
к Методике № 318/пр*",0))))</f>
        <v>пункт 4 таблицы Приложения № 2
к Методике № 318/пр*</v>
      </c>
      <c r="I11" s="62" t="s">
        <v>113</v>
      </c>
    </row>
    <row r="12" spans="1:9" ht="51.75" customHeight="1" x14ac:dyDescent="0.25">
      <c r="A12" s="13">
        <f t="shared" si="1"/>
        <v>7</v>
      </c>
      <c r="B12" s="4" t="s">
        <v>26</v>
      </c>
      <c r="C12" s="2" t="s">
        <v>36</v>
      </c>
      <c r="D12" s="2"/>
      <c r="E12" s="7">
        <f>IF(E10=9,0.03,IF(E10=10,0.05,IF(E10=11,0.07,IF(E10=12,0.1,0))))</f>
        <v>0.1</v>
      </c>
      <c r="F12" s="6" t="str">
        <f>IF(E10=9,"пункт 1 таблицы Приложения № 3
к Методике № 318/пр*",IF(E10=10,"пункт 2 таблицы Приложения № 3
к Методике № 318/пр*",IF(E10=11,"пункт 3 таблицы Приложения № 3
к Методике № 318/пр*",IF(E10=12,"пункт 4 таблицы Приложения № 3
к Методике № 318/пр*",0))))</f>
        <v>пункт 4 таблицы Приложения № 3
к Методике № 318/пр*</v>
      </c>
      <c r="I12" s="62" t="s">
        <v>113</v>
      </c>
    </row>
    <row r="13" spans="1:9" ht="41.25" customHeight="1" x14ac:dyDescent="0.25">
      <c r="A13" s="35">
        <f t="shared" si="1"/>
        <v>8</v>
      </c>
      <c r="B13" s="4" t="s">
        <v>45</v>
      </c>
      <c r="C13" s="2" t="s">
        <v>49</v>
      </c>
      <c r="D13" s="2" t="s">
        <v>8</v>
      </c>
      <c r="E13" s="30">
        <f>E8*E11*(1-E12)</f>
        <v>266.32800000000003</v>
      </c>
      <c r="F13" s="6"/>
      <c r="I13" s="62" t="s">
        <v>113</v>
      </c>
    </row>
    <row r="14" spans="1:9" ht="43.5" customHeight="1" x14ac:dyDescent="0.25">
      <c r="A14" s="13">
        <f t="shared" si="1"/>
        <v>9</v>
      </c>
      <c r="B14" s="4" t="s">
        <v>31</v>
      </c>
      <c r="C14" s="2" t="s">
        <v>115</v>
      </c>
      <c r="D14" s="2" t="s">
        <v>4</v>
      </c>
      <c r="E14" s="8">
        <f>E15+E16</f>
        <v>1000000</v>
      </c>
      <c r="F14" s="64"/>
      <c r="I14" s="62" t="s">
        <v>113</v>
      </c>
    </row>
    <row r="15" spans="1:9" ht="48.75" customHeight="1" x14ac:dyDescent="0.25">
      <c r="A15" s="23" t="str">
        <f>A14&amp;".1"</f>
        <v>9.1</v>
      </c>
      <c r="B15" s="4" t="s">
        <v>15</v>
      </c>
      <c r="C15" s="2" t="s">
        <v>116</v>
      </c>
      <c r="D15" s="2" t="s">
        <v>4</v>
      </c>
      <c r="E15" s="8">
        <v>800000</v>
      </c>
      <c r="F15" s="71" t="s">
        <v>96</v>
      </c>
      <c r="I15" s="63" t="s">
        <v>112</v>
      </c>
    </row>
    <row r="16" spans="1:9" ht="71.25" customHeight="1" x14ac:dyDescent="0.25">
      <c r="A16" s="23" t="str">
        <f>A14&amp;".2"</f>
        <v>9.2</v>
      </c>
      <c r="B16" s="4" t="s">
        <v>114</v>
      </c>
      <c r="C16" s="2" t="s">
        <v>117</v>
      </c>
      <c r="D16" s="2" t="s">
        <v>4</v>
      </c>
      <c r="E16" s="8">
        <v>200000</v>
      </c>
      <c r="F16" s="73"/>
      <c r="I16" s="63" t="s">
        <v>112</v>
      </c>
    </row>
    <row r="17" spans="1:9" ht="56.25" customHeight="1" x14ac:dyDescent="0.25">
      <c r="A17" s="28">
        <f>A14+1</f>
        <v>10</v>
      </c>
      <c r="B17" s="24" t="s">
        <v>38</v>
      </c>
      <c r="C17" s="25" t="s">
        <v>50</v>
      </c>
      <c r="D17" s="25" t="s">
        <v>9</v>
      </c>
      <c r="E17" s="31">
        <f>E14/E13/E6</f>
        <v>312.8973796721836</v>
      </c>
      <c r="F17" s="26"/>
      <c r="H17" s="29"/>
      <c r="I17" s="62" t="s">
        <v>113</v>
      </c>
    </row>
    <row r="18" spans="1:9" ht="63" x14ac:dyDescent="0.25">
      <c r="A18" s="15">
        <f>A17+1</f>
        <v>11</v>
      </c>
      <c r="B18" s="4" t="s">
        <v>104</v>
      </c>
      <c r="C18" s="5" t="s">
        <v>108</v>
      </c>
      <c r="D18" s="5"/>
      <c r="E18" s="8"/>
      <c r="F18" s="6"/>
      <c r="H18" s="29"/>
      <c r="I18" s="61" t="s">
        <v>111</v>
      </c>
    </row>
    <row r="19" spans="1:9" ht="36" customHeight="1" x14ac:dyDescent="0.25">
      <c r="A19" s="18">
        <f>A18+1</f>
        <v>12</v>
      </c>
      <c r="B19" s="19" t="s">
        <v>39</v>
      </c>
      <c r="C19" s="20" t="str">
        <f>IF(C18="Производственного назначения","Ч = Чв х 100% / "&amp;'Вид объекта'!$B$3&amp;"%",IF(C18="Непроизводственного назначения","Ч = Чв х 100% / "&amp;'Вид объекта'!$B$4&amp;"%",0))</f>
        <v>Ч = Чв х 100% / 83,9%</v>
      </c>
      <c r="D19" s="20" t="s">
        <v>9</v>
      </c>
      <c r="E19" s="21">
        <f>IF(C18="Производственного назначения",E17*100%/'Вид объекта'!$B$3%,IF(C18="Непроизводственного назначения",E17*100%/'Вид объекта'!$B$4%,0))</f>
        <v>372.94085777375875</v>
      </c>
      <c r="F19" s="22" t="str">
        <f>IF(C18="Производственного назначения","пункт 4.14.1 МДС 12-46.2008** для объектов производственного назначения: доля рабочих - "&amp;'Вид объекта'!$B$3&amp;" %",IF(C18="Непроизводственного назначения","пункт 4.14.1 МДС 12-46.2008** для объектов непроизводственного назначения: доля рабочих - "&amp;'Вид объекта'!$B$4&amp;" %",0))</f>
        <v>пункт 4.14.1 МДС 12-46.2008** для объектов производственного назначения: доля рабочих - 83,9 %</v>
      </c>
      <c r="G19" s="9"/>
      <c r="H19" s="9"/>
      <c r="I19" s="66" t="s">
        <v>113</v>
      </c>
    </row>
    <row r="20" spans="1:9" ht="21" customHeight="1" x14ac:dyDescent="0.25">
      <c r="A20" s="15">
        <f t="shared" ref="A20:A23" si="2">A19+1</f>
        <v>13</v>
      </c>
      <c r="B20" s="17" t="s">
        <v>29</v>
      </c>
      <c r="C20" s="5"/>
      <c r="D20" s="5"/>
      <c r="E20" s="8"/>
      <c r="F20" s="16"/>
      <c r="G20" s="9"/>
      <c r="H20" s="9"/>
      <c r="I20" s="66"/>
    </row>
    <row r="21" spans="1:9" ht="21" customHeight="1" x14ac:dyDescent="0.25">
      <c r="A21" s="13">
        <f t="shared" si="2"/>
        <v>14</v>
      </c>
      <c r="B21" s="4" t="s">
        <v>10</v>
      </c>
      <c r="C21" s="2" t="str">
        <f>IF(C18="Производственного назначения","Читр = Ч х "&amp;'Вид объекта'!$C$3&amp;"%",IF(C18="Непроизводственного назначения","Читр = Ч х "&amp;'Вид объекта'!$C$4&amp;"%",0))</f>
        <v>Читр = Ч х 11%</v>
      </c>
      <c r="D21" s="2" t="s">
        <v>9</v>
      </c>
      <c r="E21" s="14">
        <f>IF(C18="Производственного назначения",E19*'Вид объекта'!$C$3%,IF(C18="Непроизводственного назначения",E19*'Вид объекта'!$C$4%,0))</f>
        <v>41.023494355113463</v>
      </c>
      <c r="F21" s="71" t="str">
        <f>IF(C18="Производственного назначения","пункт 4.14.1 МДС 12-46.2008** для объектов производственного назначения:
ИТР - "&amp;'Вид объекта'!$C$3&amp;"%; служащие - "&amp;'Вид объекта'!$D$3&amp;"%; МОП и охрана - "&amp;'Вид объекта'!$E$3&amp;"%",IF(C18="Непроизводственного назначения","пункт 4.14.1 МДС 12-46.2008** для объектов непроизводственного назначения:
ИТР - "&amp;'Вид объекта'!$C$4&amp;"%; служащие - "&amp;'Вид объекта'!$D$4&amp;"%; МОП и охрана - "&amp;'Вид объекта'!$E$4&amp;"%",0))</f>
        <v>пункт 4.14.1 МДС 12-46.2008** для объектов производственного назначения:
ИТР - 11%; служащие - 3,6%; МОП и охрана - 1,5%</v>
      </c>
      <c r="G21" s="10"/>
      <c r="H21" s="10"/>
      <c r="I21" s="66"/>
    </row>
    <row r="22" spans="1:9" ht="21" customHeight="1" x14ac:dyDescent="0.25">
      <c r="A22" s="13">
        <f t="shared" si="2"/>
        <v>15</v>
      </c>
      <c r="B22" s="4" t="s">
        <v>11</v>
      </c>
      <c r="C22" s="2" t="str">
        <f>IF(C18="Производственного назначения","Чсл = Ч х "&amp;'Вид объекта'!$D$3&amp;"%",IF(C18="Непроизводственного назначения","Чсл = Ч х "&amp;'Вид объекта'!$D$4&amp;"%",0))</f>
        <v>Чсл = Ч х 3,6%</v>
      </c>
      <c r="D22" s="2" t="s">
        <v>9</v>
      </c>
      <c r="E22" s="14">
        <f>IF(C18="Производственного назначения",E19*'Вид объекта'!$D$3%,IF(C18="Непроизводственного назначения",E19*'Вид объекта'!$D$4%,0))</f>
        <v>13.425870879855317</v>
      </c>
      <c r="F22" s="72"/>
      <c r="G22" s="10"/>
      <c r="H22" s="10"/>
      <c r="I22" s="66"/>
    </row>
    <row r="23" spans="1:9" ht="21" customHeight="1" x14ac:dyDescent="0.25">
      <c r="A23" s="13">
        <f t="shared" si="2"/>
        <v>16</v>
      </c>
      <c r="B23" s="4" t="s">
        <v>12</v>
      </c>
      <c r="C23" s="2" t="str">
        <f>IF(C18="Производственного назначения","Чмоп = Ч х "&amp;'Вид объекта'!$E$3&amp;"%",IF(C18="Непроизводственного назначения","Чмоп = Ч х "&amp;'Вид объекта'!$E$4&amp;"%",0))</f>
        <v>Чмоп = Ч х 1,5%</v>
      </c>
      <c r="D23" s="2" t="s">
        <v>9</v>
      </c>
      <c r="E23" s="14">
        <f>IF(C18="Производственного назначения",E19*'Вид объекта'!$E$3%,IF(C18="Непроизводственного назначения",E19*'Вид объекта'!$E$4%,0))</f>
        <v>5.5941128666063813</v>
      </c>
      <c r="F23" s="73"/>
      <c r="G23" s="10"/>
      <c r="H23" s="10"/>
      <c r="I23" s="66"/>
    </row>
    <row r="25" spans="1:9" x14ac:dyDescent="0.25">
      <c r="A25" s="12" t="s">
        <v>25</v>
      </c>
      <c r="B25" s="67" t="s">
        <v>42</v>
      </c>
      <c r="C25" s="67"/>
      <c r="D25" s="67"/>
      <c r="E25" s="67"/>
      <c r="F25" s="67"/>
    </row>
    <row r="26" spans="1:9" ht="32.25" customHeight="1" x14ac:dyDescent="0.25">
      <c r="A26" s="12" t="s">
        <v>28</v>
      </c>
      <c r="B26" s="67" t="s">
        <v>41</v>
      </c>
      <c r="C26" s="67"/>
      <c r="D26" s="67"/>
      <c r="E26" s="67"/>
      <c r="F26" s="67"/>
    </row>
    <row r="27" spans="1:9" x14ac:dyDescent="0.25">
      <c r="A27" s="32" t="s">
        <v>40</v>
      </c>
      <c r="B27" s="33" t="s">
        <v>44</v>
      </c>
      <c r="C27" s="34"/>
      <c r="D27" s="34"/>
      <c r="E27" s="33"/>
      <c r="F27" s="33"/>
    </row>
  </sheetData>
  <mergeCells count="8">
    <mergeCell ref="I19:I23"/>
    <mergeCell ref="B25:F25"/>
    <mergeCell ref="B26:F26"/>
    <mergeCell ref="A1:F1"/>
    <mergeCell ref="A2:F2"/>
    <mergeCell ref="B3:E3"/>
    <mergeCell ref="F21:F23"/>
    <mergeCell ref="F15:F16"/>
  </mergeCells>
  <pageMargins left="0.7" right="0.7" top="0.75" bottom="0.75" header="0.3" footer="0.3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'Вид объекта'!$A$3:$A$4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="70" zoomScaleNormal="70" workbookViewId="0">
      <selection sqref="A1:F28"/>
    </sheetView>
  </sheetViews>
  <sheetFormatPr defaultColWidth="9.140625" defaultRowHeight="15.75" x14ac:dyDescent="0.25"/>
  <cols>
    <col min="1" max="1" width="8.7109375" style="12" customWidth="1"/>
    <col min="2" max="2" width="55.7109375" style="1" customWidth="1"/>
    <col min="3" max="3" width="50.28515625" style="11" customWidth="1"/>
    <col min="4" max="4" width="12.85546875" style="11" customWidth="1"/>
    <col min="5" max="5" width="12.85546875" style="1" customWidth="1"/>
    <col min="6" max="6" width="57.85546875" style="1" customWidth="1"/>
    <col min="7" max="8" width="9.140625" style="1"/>
    <col min="9" max="9" width="25.5703125" style="1" customWidth="1"/>
    <col min="10" max="16384" width="9.140625" style="1"/>
  </cols>
  <sheetData>
    <row r="1" spans="1:9" ht="18.75" x14ac:dyDescent="0.25">
      <c r="A1" s="68" t="s">
        <v>43</v>
      </c>
      <c r="B1" s="68"/>
      <c r="C1" s="68"/>
      <c r="D1" s="68"/>
      <c r="E1" s="68"/>
      <c r="F1" s="68"/>
    </row>
    <row r="2" spans="1:9" ht="18.75" x14ac:dyDescent="0.25">
      <c r="A2" s="68" t="s">
        <v>46</v>
      </c>
      <c r="B2" s="68"/>
      <c r="C2" s="68"/>
      <c r="D2" s="68"/>
      <c r="E2" s="68"/>
      <c r="F2" s="68"/>
    </row>
    <row r="3" spans="1:9" x14ac:dyDescent="0.25">
      <c r="B3" s="69"/>
      <c r="C3" s="70"/>
      <c r="D3" s="70"/>
      <c r="E3" s="70"/>
      <c r="F3" s="27"/>
    </row>
    <row r="4" spans="1:9" ht="33.75" customHeight="1" x14ac:dyDescent="0.25">
      <c r="A4" s="2" t="s">
        <v>14</v>
      </c>
      <c r="B4" s="2" t="s">
        <v>0</v>
      </c>
      <c r="C4" s="2" t="s">
        <v>30</v>
      </c>
      <c r="D4" s="2" t="s">
        <v>1</v>
      </c>
      <c r="E4" s="3" t="s">
        <v>2</v>
      </c>
      <c r="F4" s="3" t="s">
        <v>13</v>
      </c>
    </row>
    <row r="5" spans="1:9" x14ac:dyDescent="0.25">
      <c r="A5" s="2">
        <v>1</v>
      </c>
      <c r="B5" s="2">
        <f>A5+1</f>
        <v>2</v>
      </c>
      <c r="C5" s="2">
        <f t="shared" ref="C5:F5" si="0">B5+1</f>
        <v>3</v>
      </c>
      <c r="D5" s="2">
        <f t="shared" si="0"/>
        <v>4</v>
      </c>
      <c r="E5" s="2">
        <f t="shared" si="0"/>
        <v>5</v>
      </c>
      <c r="F5" s="2">
        <f t="shared" si="0"/>
        <v>6</v>
      </c>
    </row>
    <row r="6" spans="1:9" ht="71.25" customHeight="1" x14ac:dyDescent="0.25">
      <c r="A6" s="13">
        <v>1</v>
      </c>
      <c r="B6" s="4" t="s">
        <v>32</v>
      </c>
      <c r="C6" s="5" t="s">
        <v>35</v>
      </c>
      <c r="D6" s="5" t="s">
        <v>34</v>
      </c>
      <c r="E6" s="5">
        <v>12</v>
      </c>
      <c r="F6" s="6" t="s">
        <v>37</v>
      </c>
      <c r="I6" s="63" t="s">
        <v>112</v>
      </c>
    </row>
    <row r="7" spans="1:9" ht="39" customHeight="1" x14ac:dyDescent="0.25">
      <c r="A7" s="13">
        <f>A6+1</f>
        <v>2</v>
      </c>
      <c r="B7" s="4" t="s">
        <v>19</v>
      </c>
      <c r="C7" s="2" t="s">
        <v>5</v>
      </c>
      <c r="D7" s="2" t="s">
        <v>21</v>
      </c>
      <c r="E7" s="8">
        <v>40</v>
      </c>
      <c r="F7" s="6" t="s">
        <v>20</v>
      </c>
      <c r="I7" s="62" t="s">
        <v>113</v>
      </c>
    </row>
    <row r="8" spans="1:9" ht="39.75" customHeight="1" x14ac:dyDescent="0.25">
      <c r="A8" s="13">
        <f>A7+1</f>
        <v>3</v>
      </c>
      <c r="B8" s="4" t="s">
        <v>22</v>
      </c>
      <c r="C8" s="5" t="s">
        <v>17</v>
      </c>
      <c r="D8" s="5" t="s">
        <v>8</v>
      </c>
      <c r="E8" s="5">
        <v>164.4</v>
      </c>
      <c r="F8" s="6" t="s">
        <v>16</v>
      </c>
      <c r="I8" s="63" t="s">
        <v>112</v>
      </c>
    </row>
    <row r="9" spans="1:9" ht="39.75" customHeight="1" x14ac:dyDescent="0.25">
      <c r="A9" s="13">
        <f>A8+1</f>
        <v>4</v>
      </c>
      <c r="B9" s="4" t="s">
        <v>23</v>
      </c>
      <c r="C9" s="2" t="s">
        <v>6</v>
      </c>
      <c r="D9" s="2" t="s">
        <v>3</v>
      </c>
      <c r="E9" s="8">
        <v>6</v>
      </c>
      <c r="F9" s="6" t="s">
        <v>37</v>
      </c>
      <c r="I9" s="63" t="s">
        <v>112</v>
      </c>
    </row>
    <row r="10" spans="1:9" ht="39.75" customHeight="1" x14ac:dyDescent="0.25">
      <c r="A10" s="13">
        <f t="shared" ref="A10:A15" si="1">A9+1</f>
        <v>5</v>
      </c>
      <c r="B10" s="4" t="s">
        <v>18</v>
      </c>
      <c r="C10" s="2" t="s">
        <v>7</v>
      </c>
      <c r="D10" s="2" t="s">
        <v>8</v>
      </c>
      <c r="E10" s="8">
        <v>12</v>
      </c>
      <c r="F10" s="6" t="s">
        <v>37</v>
      </c>
      <c r="I10" s="63" t="s">
        <v>112</v>
      </c>
    </row>
    <row r="11" spans="1:9" ht="39.75" customHeight="1" x14ac:dyDescent="0.25">
      <c r="A11" s="13">
        <f t="shared" si="1"/>
        <v>6</v>
      </c>
      <c r="B11" s="4" t="s">
        <v>27</v>
      </c>
      <c r="C11" s="2" t="s">
        <v>24</v>
      </c>
      <c r="D11" s="2"/>
      <c r="E11" s="7">
        <f>E10*E9/E7</f>
        <v>1.8</v>
      </c>
      <c r="F11" s="6" t="str">
        <f>IF(E11=1.35,"пункт 1 таблицы Приложения № 2
к Методике № 318/пр*",IF(E11=1.5,"пункт 2 таблицы Приложения № 2
к Методике № 318/пр*",IF(E11=1.65,"пункт 3 таблицы Приложения № 2
к Методике № 318/пр*",IF(E11=1.8,"пункт 4 таблицы Приложения № 2
к Методике № 318/пр*",0))))</f>
        <v>пункт 4 таблицы Приложения № 2
к Методике № 318/пр*</v>
      </c>
      <c r="I11" s="62" t="s">
        <v>113</v>
      </c>
    </row>
    <row r="12" spans="1:9" ht="51.75" customHeight="1" x14ac:dyDescent="0.25">
      <c r="A12" s="13">
        <f t="shared" si="1"/>
        <v>7</v>
      </c>
      <c r="B12" s="4" t="s">
        <v>26</v>
      </c>
      <c r="C12" s="2" t="s">
        <v>36</v>
      </c>
      <c r="D12" s="2"/>
      <c r="E12" s="7">
        <f>IF(E10=9,0.03,IF(E10=10,0.05,IF(E10=11,0.07,IF(E10=12,0.1,0))))</f>
        <v>0.1</v>
      </c>
      <c r="F12" s="6" t="str">
        <f>IF(E10=9,"пункт 1 таблицы Приложения № 3
к Методике № 318/пр*",IF(E10=10,"пункт 2 таблицы Приложения № 3
к Методике № 318/пр*",IF(E10=11,"пункт 3 таблицы Приложения № 3
к Методике № 318/пр*",IF(E10=12,"пункт 4 таблицы Приложения № 3
к Методике № 318/пр*",0))))</f>
        <v>пункт 4 таблицы Приложения № 3
к Методике № 318/пр*</v>
      </c>
      <c r="I12" s="62" t="s">
        <v>113</v>
      </c>
    </row>
    <row r="13" spans="1:9" ht="41.25" customHeight="1" x14ac:dyDescent="0.25">
      <c r="A13" s="13">
        <f t="shared" si="1"/>
        <v>8</v>
      </c>
      <c r="B13" s="4" t="s">
        <v>45</v>
      </c>
      <c r="C13" s="2" t="s">
        <v>49</v>
      </c>
      <c r="D13" s="2" t="s">
        <v>8</v>
      </c>
      <c r="E13" s="30">
        <f>E8*E11*(1-E12)</f>
        <v>266.32800000000003</v>
      </c>
      <c r="F13" s="6"/>
      <c r="I13" s="62" t="s">
        <v>113</v>
      </c>
    </row>
    <row r="14" spans="1:9" ht="39" customHeight="1" x14ac:dyDescent="0.25">
      <c r="A14" s="35">
        <f t="shared" si="1"/>
        <v>9</v>
      </c>
      <c r="B14" s="4" t="s">
        <v>33</v>
      </c>
      <c r="C14" s="5" t="s">
        <v>48</v>
      </c>
      <c r="D14" s="5" t="s">
        <v>34</v>
      </c>
      <c r="E14" s="7">
        <f>E6/(E11*(1-E12))</f>
        <v>7.4074074074074066</v>
      </c>
      <c r="F14" s="6" t="s">
        <v>118</v>
      </c>
      <c r="I14" s="62" t="s">
        <v>113</v>
      </c>
    </row>
    <row r="15" spans="1:9" ht="43.5" customHeight="1" x14ac:dyDescent="0.25">
      <c r="A15" s="35">
        <f t="shared" si="1"/>
        <v>10</v>
      </c>
      <c r="B15" s="4" t="s">
        <v>31</v>
      </c>
      <c r="C15" s="2" t="s">
        <v>115</v>
      </c>
      <c r="D15" s="2" t="s">
        <v>4</v>
      </c>
      <c r="E15" s="8">
        <f>E16+E17</f>
        <v>1000000</v>
      </c>
      <c r="F15" s="64"/>
      <c r="I15" s="62" t="s">
        <v>113</v>
      </c>
    </row>
    <row r="16" spans="1:9" ht="48.75" customHeight="1" x14ac:dyDescent="0.25">
      <c r="A16" s="23" t="str">
        <f>A15&amp;".1"</f>
        <v>10.1</v>
      </c>
      <c r="B16" s="4" t="s">
        <v>15</v>
      </c>
      <c r="C16" s="2" t="s">
        <v>116</v>
      </c>
      <c r="D16" s="2" t="s">
        <v>4</v>
      </c>
      <c r="E16" s="8">
        <v>800000</v>
      </c>
      <c r="F16" s="71" t="s">
        <v>96</v>
      </c>
      <c r="I16" s="63" t="s">
        <v>112</v>
      </c>
    </row>
    <row r="17" spans="1:9" ht="66" customHeight="1" x14ac:dyDescent="0.25">
      <c r="A17" s="23" t="str">
        <f>A15&amp;".2"</f>
        <v>10.2</v>
      </c>
      <c r="B17" s="4" t="s">
        <v>114</v>
      </c>
      <c r="C17" s="2" t="s">
        <v>117</v>
      </c>
      <c r="D17" s="2" t="s">
        <v>4</v>
      </c>
      <c r="E17" s="8">
        <v>200000</v>
      </c>
      <c r="F17" s="73"/>
      <c r="I17" s="63" t="s">
        <v>112</v>
      </c>
    </row>
    <row r="18" spans="1:9" ht="54" customHeight="1" x14ac:dyDescent="0.25">
      <c r="A18" s="28">
        <f>A15+1</f>
        <v>11</v>
      </c>
      <c r="B18" s="24" t="s">
        <v>38</v>
      </c>
      <c r="C18" s="25" t="s">
        <v>51</v>
      </c>
      <c r="D18" s="25" t="s">
        <v>9</v>
      </c>
      <c r="E18" s="31">
        <f>E15/E13/E14</f>
        <v>506.89375506893754</v>
      </c>
      <c r="F18" s="31"/>
      <c r="I18" s="62" t="s">
        <v>113</v>
      </c>
    </row>
    <row r="19" spans="1:9" ht="63" customHeight="1" x14ac:dyDescent="0.25">
      <c r="A19" s="15">
        <f>A18+1</f>
        <v>12</v>
      </c>
      <c r="B19" s="4" t="s">
        <v>104</v>
      </c>
      <c r="C19" s="5" t="s">
        <v>108</v>
      </c>
      <c r="D19" s="5"/>
      <c r="E19" s="8"/>
      <c r="F19" s="6"/>
      <c r="H19" s="29"/>
      <c r="I19" s="61" t="s">
        <v>111</v>
      </c>
    </row>
    <row r="20" spans="1:9" ht="36" customHeight="1" x14ac:dyDescent="0.25">
      <c r="A20" s="18">
        <f>A19+1</f>
        <v>13</v>
      </c>
      <c r="B20" s="19" t="s">
        <v>39</v>
      </c>
      <c r="C20" s="20" t="str">
        <f>IF(C19="Производственного назначения","Ч = Чв х 100% / "&amp;'Вид объекта'!$B$3&amp;"%",IF(C19="Непроизводственного назначения","Ч = Чв х 100% / "&amp;'Вид объекта'!$B$4&amp;"%",0))</f>
        <v>Ч = Чв х 100% / 83,9%</v>
      </c>
      <c r="D20" s="20" t="s">
        <v>9</v>
      </c>
      <c r="E20" s="21">
        <f>IF(C19="Производственного назначения",E18*100%/'Вид объекта'!$B$3%,IF(C19="Непроизводственного назначения",E18*100%/'Вид объекта'!$B$4%,0))</f>
        <v>604.16418959348925</v>
      </c>
      <c r="F20" s="22" t="str">
        <f>IF(C19="Производственного назначения","пункт 4.14.1 МДС 12-46.2008** для объектов производственного назначения: доля рабочих - "&amp;'Вид объекта'!$B$3&amp;" %",IF(C19="Непроизводственного назначения","пункт 4.14.1 МДС 12-46.2008** для объектов непроизводственного назначения: доля рабочих - "&amp;'Вид объекта'!$B$4&amp;" %",0))</f>
        <v>пункт 4.14.1 МДС 12-46.2008** для объектов производственного назначения: доля рабочих - 83,9 %</v>
      </c>
      <c r="G20" s="9"/>
      <c r="H20" s="9"/>
      <c r="I20" s="66" t="s">
        <v>113</v>
      </c>
    </row>
    <row r="21" spans="1:9" ht="21" customHeight="1" x14ac:dyDescent="0.25">
      <c r="A21" s="15">
        <f t="shared" ref="A21:A24" si="2">A20+1</f>
        <v>14</v>
      </c>
      <c r="B21" s="17" t="s">
        <v>29</v>
      </c>
      <c r="C21" s="5"/>
      <c r="D21" s="5"/>
      <c r="E21" s="8"/>
      <c r="F21" s="16"/>
      <c r="G21" s="9"/>
      <c r="H21" s="9"/>
      <c r="I21" s="66"/>
    </row>
    <row r="22" spans="1:9" ht="21" customHeight="1" x14ac:dyDescent="0.25">
      <c r="A22" s="13">
        <f t="shared" si="2"/>
        <v>15</v>
      </c>
      <c r="B22" s="4" t="s">
        <v>10</v>
      </c>
      <c r="C22" s="2" t="str">
        <f>IF(C19="Производственного назначения","Читр = Ч х "&amp;'Вид объекта'!$C$3&amp;"%",IF(C19="Непроизводственного назначения","Читр = Ч х "&amp;'Вид объекта'!$C$4&amp;"%",0))</f>
        <v>Читр = Ч х 11%</v>
      </c>
      <c r="D22" s="2" t="s">
        <v>9</v>
      </c>
      <c r="E22" s="14">
        <f>IF(C19="Производственного назначения",E20*'Вид объекта'!$C$3%,IF(C19="Непроизводственного назначения",E20*'Вид объекта'!$C$4%,0))</f>
        <v>66.458060855283819</v>
      </c>
      <c r="F22" s="71" t="str">
        <f>IF(C19="Производственного назначения","пункт 4.14.1 МДС 12-46.2008** для объектов производственного назначения:
ИТР - "&amp;'Вид объекта'!$C$3&amp;"%; служащие - "&amp;'Вид объекта'!$D$3&amp;"%; МОП и охрана - "&amp;'Вид объекта'!$E$3&amp;"%",IF(C19="Непроизводственного назначения","пункт 4.14.1 МДС 12-46.2008** для объектов непроизводственного назначения:
ИТР - "&amp;'Вид объекта'!$C$4&amp;"%; служащие - "&amp;'Вид объекта'!$D$4&amp;"%; МОП и охрана - "&amp;'Вид объекта'!$E$4&amp;"%",0))</f>
        <v>пункт 4.14.1 МДС 12-46.2008** для объектов производственного назначения:
ИТР - 11%; служащие - 3,6%; МОП и охрана - 1,5%</v>
      </c>
      <c r="G22" s="10"/>
      <c r="H22" s="10"/>
      <c r="I22" s="66"/>
    </row>
    <row r="23" spans="1:9" ht="21" customHeight="1" x14ac:dyDescent="0.25">
      <c r="A23" s="13">
        <f t="shared" si="2"/>
        <v>16</v>
      </c>
      <c r="B23" s="4" t="s">
        <v>11</v>
      </c>
      <c r="C23" s="2" t="str">
        <f>IF(C19="Производственного назначения","Чсл = Ч х "&amp;'Вид объекта'!$D$3&amp;"%",IF(C19="Непроизводственного назначения","Чсл = Ч х "&amp;'Вид объекта'!$D$4&amp;"%",0))</f>
        <v>Чсл = Ч х 3,6%</v>
      </c>
      <c r="D23" s="2" t="s">
        <v>9</v>
      </c>
      <c r="E23" s="14">
        <f>IF(C19="Производственного назначения",E20*'Вид объекта'!$D$3%,IF(C19="Непроизводственного назначения",E20*'Вид объекта'!$D$4%,0))</f>
        <v>21.749910825365617</v>
      </c>
      <c r="F23" s="72"/>
      <c r="G23" s="10"/>
      <c r="H23" s="10"/>
      <c r="I23" s="66"/>
    </row>
    <row r="24" spans="1:9" ht="21" customHeight="1" x14ac:dyDescent="0.25">
      <c r="A24" s="13">
        <f t="shared" si="2"/>
        <v>17</v>
      </c>
      <c r="B24" s="4" t="s">
        <v>12</v>
      </c>
      <c r="C24" s="2" t="str">
        <f>IF(C19="Производственного назначения","Чмоп = Ч х "&amp;'Вид объекта'!$E$3&amp;"%",IF(C19="Непроизводственного назначения","Чмоп = Ч х "&amp;'Вид объекта'!$E$4&amp;"%",0))</f>
        <v>Чмоп = Ч х 1,5%</v>
      </c>
      <c r="D24" s="2" t="s">
        <v>9</v>
      </c>
      <c r="E24" s="14">
        <f>IF(C19="Производственного назначения",E20*'Вид объекта'!$E$3%,IF(C19="Непроизводственного назначения",E20*'Вид объекта'!$E$4%,0))</f>
        <v>9.0624628439023382</v>
      </c>
      <c r="F24" s="73"/>
      <c r="G24" s="10"/>
      <c r="H24" s="10"/>
      <c r="I24" s="66"/>
    </row>
    <row r="26" spans="1:9" x14ac:dyDescent="0.25">
      <c r="A26" s="12" t="s">
        <v>25</v>
      </c>
      <c r="B26" s="67" t="s">
        <v>42</v>
      </c>
      <c r="C26" s="67"/>
      <c r="D26" s="67"/>
      <c r="E26" s="67"/>
      <c r="F26" s="67"/>
    </row>
    <row r="27" spans="1:9" ht="30.75" customHeight="1" x14ac:dyDescent="0.25">
      <c r="A27" s="12" t="s">
        <v>28</v>
      </c>
      <c r="B27" s="67" t="s">
        <v>41</v>
      </c>
      <c r="C27" s="67"/>
      <c r="D27" s="67"/>
      <c r="E27" s="67"/>
      <c r="F27" s="67"/>
    </row>
    <row r="28" spans="1:9" s="33" customFormat="1" x14ac:dyDescent="0.25">
      <c r="A28" s="32" t="s">
        <v>40</v>
      </c>
      <c r="B28" s="33" t="s">
        <v>44</v>
      </c>
      <c r="C28" s="34"/>
      <c r="D28" s="34"/>
    </row>
  </sheetData>
  <mergeCells count="8">
    <mergeCell ref="B26:F26"/>
    <mergeCell ref="B27:F27"/>
    <mergeCell ref="I20:I24"/>
    <mergeCell ref="A1:F1"/>
    <mergeCell ref="A2:F2"/>
    <mergeCell ref="B3:E3"/>
    <mergeCell ref="F22:F24"/>
    <mergeCell ref="F16:F17"/>
  </mergeCells>
  <pageMargins left="0.7" right="0.7" top="0.75" bottom="0.75" header="0.3" footer="0.3"/>
  <pageSetup paperSize="9" scale="4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'Вид объекта'!$A$3:$A$4</xm:f>
          </x14:formula1>
          <xm:sqref>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B30" sqref="B30"/>
    </sheetView>
  </sheetViews>
  <sheetFormatPr defaultColWidth="9.140625" defaultRowHeight="15" x14ac:dyDescent="0.25"/>
  <cols>
    <col min="1" max="1" width="34.140625" style="57" customWidth="1"/>
    <col min="2" max="5" width="17.42578125" style="57" customWidth="1"/>
    <col min="6" max="16384" width="9.140625" style="57"/>
  </cols>
  <sheetData>
    <row r="1" spans="1:5" ht="44.25" customHeight="1" x14ac:dyDescent="0.25">
      <c r="A1" s="77" t="s">
        <v>104</v>
      </c>
      <c r="B1" s="74" t="s">
        <v>105</v>
      </c>
      <c r="C1" s="75"/>
      <c r="D1" s="75"/>
      <c r="E1" s="76"/>
    </row>
    <row r="2" spans="1:5" ht="42.75" customHeight="1" x14ac:dyDescent="0.25">
      <c r="A2" s="78"/>
      <c r="B2" s="58" t="s">
        <v>106</v>
      </c>
      <c r="C2" s="58" t="s">
        <v>10</v>
      </c>
      <c r="D2" s="58" t="s">
        <v>107</v>
      </c>
      <c r="E2" s="58" t="s">
        <v>12</v>
      </c>
    </row>
    <row r="3" spans="1:5" ht="24.75" customHeight="1" x14ac:dyDescent="0.25">
      <c r="A3" s="59" t="s">
        <v>108</v>
      </c>
      <c r="B3" s="58">
        <v>83.9</v>
      </c>
      <c r="C3" s="58">
        <v>11</v>
      </c>
      <c r="D3" s="58">
        <v>3.6</v>
      </c>
      <c r="E3" s="58">
        <v>1.5</v>
      </c>
    </row>
    <row r="4" spans="1:5" ht="24.75" customHeight="1" x14ac:dyDescent="0.25">
      <c r="A4" s="59" t="s">
        <v>109</v>
      </c>
      <c r="B4" s="58">
        <v>84.5</v>
      </c>
      <c r="C4" s="58">
        <v>11</v>
      </c>
      <c r="D4" s="58">
        <v>3.2</v>
      </c>
      <c r="E4" s="58">
        <v>1.3</v>
      </c>
    </row>
  </sheetData>
  <mergeCells count="2">
    <mergeCell ref="B1:E1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1"/>
  <sheetViews>
    <sheetView tabSelected="1" zoomScale="70" zoomScaleNormal="70" workbookViewId="0">
      <selection activeCell="F19" sqref="F19"/>
    </sheetView>
  </sheetViews>
  <sheetFormatPr defaultColWidth="9.140625" defaultRowHeight="15.75" x14ac:dyDescent="0.25"/>
  <cols>
    <col min="1" max="1" width="19.85546875" style="36" customWidth="1"/>
    <col min="2" max="2" width="46.85546875" style="37" customWidth="1"/>
    <col min="3" max="3" width="12.85546875" style="37" customWidth="1"/>
    <col min="4" max="7" width="16.42578125" style="56" customWidth="1"/>
    <col min="8" max="8" width="20.7109375" style="55" customWidth="1"/>
    <col min="9" max="11" width="20.7109375" style="40" customWidth="1"/>
    <col min="12" max="16384" width="9.140625" style="37"/>
  </cols>
  <sheetData>
    <row r="1" spans="1:11" x14ac:dyDescent="0.25">
      <c r="D1" s="38"/>
      <c r="E1" s="38"/>
      <c r="F1" s="38"/>
      <c r="G1" s="38"/>
      <c r="H1" s="39"/>
    </row>
    <row r="2" spans="1:11" ht="36.75" customHeight="1" x14ac:dyDescent="0.25">
      <c r="A2" s="80" t="s">
        <v>121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99.75" customHeight="1" x14ac:dyDescent="0.25">
      <c r="A4" s="82" t="s">
        <v>94</v>
      </c>
      <c r="B4" s="82" t="s">
        <v>52</v>
      </c>
      <c r="C4" s="83" t="s">
        <v>89</v>
      </c>
      <c r="D4" s="84" t="s">
        <v>86</v>
      </c>
      <c r="E4" s="85"/>
      <c r="F4" s="85"/>
      <c r="G4" s="86"/>
      <c r="H4" s="87" t="s">
        <v>101</v>
      </c>
      <c r="I4" s="87"/>
      <c r="J4" s="87"/>
      <c r="K4" s="87"/>
    </row>
    <row r="5" spans="1:11" ht="181.5" customHeight="1" x14ac:dyDescent="0.25">
      <c r="A5" s="82"/>
      <c r="B5" s="82"/>
      <c r="C5" s="83"/>
      <c r="D5" s="88" t="s">
        <v>87</v>
      </c>
      <c r="E5" s="88" t="s">
        <v>88</v>
      </c>
      <c r="F5" s="88" t="s">
        <v>119</v>
      </c>
      <c r="G5" s="88" t="s">
        <v>120</v>
      </c>
      <c r="H5" s="88" t="s">
        <v>90</v>
      </c>
      <c r="I5" s="88" t="s">
        <v>91</v>
      </c>
      <c r="J5" s="88" t="s">
        <v>92</v>
      </c>
      <c r="K5" s="88" t="s">
        <v>93</v>
      </c>
    </row>
    <row r="6" spans="1:11" ht="15.75" customHeight="1" x14ac:dyDescent="0.25">
      <c r="A6" s="89">
        <v>1</v>
      </c>
      <c r="B6" s="89">
        <f>A6+1</f>
        <v>2</v>
      </c>
      <c r="C6" s="89">
        <f t="shared" ref="C6:D6" si="0">B6+1</f>
        <v>3</v>
      </c>
      <c r="D6" s="89">
        <f t="shared" si="0"/>
        <v>4</v>
      </c>
      <c r="E6" s="89">
        <f t="shared" ref="E6" si="1">D6+1</f>
        <v>5</v>
      </c>
      <c r="F6" s="89">
        <f t="shared" ref="F6" si="2">E6+1</f>
        <v>6</v>
      </c>
      <c r="G6" s="89">
        <f t="shared" ref="G6" si="3">F6+1</f>
        <v>7</v>
      </c>
      <c r="H6" s="89">
        <f t="shared" ref="H6" si="4">G6+1</f>
        <v>8</v>
      </c>
      <c r="I6" s="89">
        <f t="shared" ref="I6" si="5">H6+1</f>
        <v>9</v>
      </c>
      <c r="J6" s="89">
        <f t="shared" ref="J6" si="6">I6+1</f>
        <v>10</v>
      </c>
      <c r="K6" s="89">
        <f t="shared" ref="K6" si="7">J6+1</f>
        <v>11</v>
      </c>
    </row>
    <row r="7" spans="1:11" x14ac:dyDescent="0.25">
      <c r="A7" s="90"/>
      <c r="B7" s="91" t="s">
        <v>53</v>
      </c>
      <c r="C7" s="90"/>
      <c r="D7" s="92"/>
      <c r="E7" s="92"/>
      <c r="F7" s="92"/>
      <c r="G7" s="92"/>
      <c r="H7" s="92"/>
      <c r="I7" s="93"/>
      <c r="J7" s="93"/>
      <c r="K7" s="94"/>
    </row>
    <row r="8" spans="1:11" ht="25.5" x14ac:dyDescent="0.25">
      <c r="A8" s="89" t="s">
        <v>85</v>
      </c>
      <c r="B8" s="95"/>
      <c r="C8" s="89"/>
      <c r="D8" s="96"/>
      <c r="E8" s="96"/>
      <c r="F8" s="96"/>
      <c r="G8" s="96"/>
      <c r="H8" s="97"/>
      <c r="I8" s="98"/>
      <c r="J8" s="98"/>
      <c r="K8" s="99"/>
    </row>
    <row r="9" spans="1:11" x14ac:dyDescent="0.25">
      <c r="A9" s="100" t="s">
        <v>54</v>
      </c>
      <c r="B9" s="101" t="s">
        <v>55</v>
      </c>
      <c r="C9" s="102">
        <f>H9/D9+I9/E9+J9/F9+K9/G9</f>
        <v>40010.669511869834</v>
      </c>
      <c r="D9" s="103">
        <f>ROUND(87.49+13.5*1.2+13.5*0.65,2)</f>
        <v>112.47</v>
      </c>
      <c r="E9" s="103">
        <f>ROUND(92.94+13.5*1.2+13.5*0.65,2)</f>
        <v>117.92</v>
      </c>
      <c r="F9" s="103">
        <f>ROUND(177.59+13.5*1.2+13.5*0.65,2)</f>
        <v>202.57</v>
      </c>
      <c r="G9" s="103">
        <f>ROUND(100+13.5*1+13.5*0.6,2)</f>
        <v>121.6</v>
      </c>
      <c r="H9" s="103">
        <v>4500000</v>
      </c>
      <c r="I9" s="103"/>
      <c r="J9" s="103"/>
      <c r="K9" s="103"/>
    </row>
    <row r="10" spans="1:11" x14ac:dyDescent="0.25">
      <c r="A10" s="100" t="s">
        <v>56</v>
      </c>
      <c r="B10" s="101" t="s">
        <v>84</v>
      </c>
      <c r="C10" s="102">
        <f t="shared" ref="C10:C12" si="8">H10/D10+I10/E10+J10/F10+K10/G10</f>
        <v>15212.857931705765</v>
      </c>
      <c r="D10" s="103">
        <f t="shared" ref="D10:D12" si="9">ROUND(87.49+13.5*1.2+13.5*0.65,2)</f>
        <v>112.47</v>
      </c>
      <c r="E10" s="103">
        <f t="shared" ref="E10:E12" si="10">ROUND(92.94+13.5*1.2+13.5*0.65,2)</f>
        <v>117.92</v>
      </c>
      <c r="F10" s="103">
        <f t="shared" ref="F10:F12" si="11">ROUND(177.59+13.5*1.2+13.5*0.65,2)</f>
        <v>202.57</v>
      </c>
      <c r="G10" s="103">
        <f t="shared" ref="G10:G12" si="12">ROUND(100+13.5*1+13.5*0.6,2)</f>
        <v>121.6</v>
      </c>
      <c r="H10" s="103">
        <v>1600000</v>
      </c>
      <c r="I10" s="103"/>
      <c r="J10" s="103"/>
      <c r="K10" s="103">
        <v>120000</v>
      </c>
    </row>
    <row r="11" spans="1:11" x14ac:dyDescent="0.25">
      <c r="A11" s="100" t="s">
        <v>57</v>
      </c>
      <c r="B11" s="101" t="s">
        <v>58</v>
      </c>
      <c r="C11" s="102">
        <f t="shared" si="8"/>
        <v>95980.126864239821</v>
      </c>
      <c r="D11" s="103">
        <f t="shared" si="9"/>
        <v>112.47</v>
      </c>
      <c r="E11" s="103">
        <f t="shared" si="10"/>
        <v>117.92</v>
      </c>
      <c r="F11" s="103">
        <f t="shared" si="11"/>
        <v>202.57</v>
      </c>
      <c r="G11" s="103">
        <f t="shared" si="12"/>
        <v>121.6</v>
      </c>
      <c r="H11" s="103">
        <v>9500000</v>
      </c>
      <c r="I11" s="103"/>
      <c r="J11" s="103"/>
      <c r="K11" s="103">
        <v>1400000</v>
      </c>
    </row>
    <row r="12" spans="1:11" x14ac:dyDescent="0.25">
      <c r="A12" s="100" t="s">
        <v>59</v>
      </c>
      <c r="B12" s="101" t="s">
        <v>60</v>
      </c>
      <c r="C12" s="102">
        <f t="shared" si="8"/>
        <v>22983.760581769173</v>
      </c>
      <c r="D12" s="103">
        <f t="shared" si="9"/>
        <v>112.47</v>
      </c>
      <c r="E12" s="103">
        <f t="shared" si="10"/>
        <v>117.92</v>
      </c>
      <c r="F12" s="103">
        <f t="shared" si="11"/>
        <v>202.57</v>
      </c>
      <c r="G12" s="103">
        <f t="shared" si="12"/>
        <v>121.6</v>
      </c>
      <c r="H12" s="103">
        <v>2400000</v>
      </c>
      <c r="I12" s="103"/>
      <c r="J12" s="103"/>
      <c r="K12" s="103">
        <v>200000</v>
      </c>
    </row>
    <row r="13" spans="1:11" x14ac:dyDescent="0.25">
      <c r="A13" s="90"/>
      <c r="B13" s="104" t="s">
        <v>61</v>
      </c>
      <c r="C13" s="105"/>
      <c r="D13" s="92"/>
      <c r="E13" s="92"/>
      <c r="F13" s="92"/>
      <c r="G13" s="92"/>
      <c r="H13" s="92"/>
      <c r="I13" s="93"/>
      <c r="J13" s="93"/>
      <c r="K13" s="93"/>
    </row>
    <row r="14" spans="1:11" ht="25.5" x14ac:dyDescent="0.25">
      <c r="A14" s="89" t="s">
        <v>62</v>
      </c>
      <c r="B14" s="106"/>
      <c r="C14" s="102"/>
      <c r="D14" s="103"/>
      <c r="E14" s="103"/>
      <c r="F14" s="103"/>
      <c r="G14" s="103"/>
      <c r="H14" s="103"/>
      <c r="I14" s="98"/>
      <c r="J14" s="98"/>
      <c r="K14" s="98"/>
    </row>
    <row r="15" spans="1:11" x14ac:dyDescent="0.25">
      <c r="A15" s="100" t="s">
        <v>63</v>
      </c>
      <c r="B15" s="101" t="s">
        <v>64</v>
      </c>
      <c r="C15" s="107">
        <f t="shared" ref="C15:C21" si="13">H15/D15+I15/E15+J15/F15+K15/G15</f>
        <v>7120.7144347363428</v>
      </c>
      <c r="D15" s="103">
        <f t="shared" ref="D15:D21" si="14">ROUND(87.49+13.5*1.2+13.5*0.65,2)</f>
        <v>112.47</v>
      </c>
      <c r="E15" s="103">
        <f t="shared" ref="E15:E21" si="15">ROUND(92.94+13.5*1.2+13.5*0.65,2)</f>
        <v>117.92</v>
      </c>
      <c r="F15" s="103">
        <f t="shared" ref="F15:F21" si="16">ROUND(177.59+13.5*1.2+13.5*0.65,2)</f>
        <v>202.57</v>
      </c>
      <c r="G15" s="103">
        <f t="shared" ref="G15:G21" si="17">ROUND(100+13.5*1+13.5*0.6,2)</f>
        <v>121.6</v>
      </c>
      <c r="H15" s="103">
        <v>187000</v>
      </c>
      <c r="I15" s="98">
        <v>570000</v>
      </c>
      <c r="J15" s="98">
        <v>126457</v>
      </c>
      <c r="K15" s="98"/>
    </row>
    <row r="16" spans="1:11" x14ac:dyDescent="0.25">
      <c r="A16" s="100" t="s">
        <v>65</v>
      </c>
      <c r="B16" s="101" t="s">
        <v>66</v>
      </c>
      <c r="C16" s="107">
        <f t="shared" si="13"/>
        <v>3611.5932494514068</v>
      </c>
      <c r="D16" s="103">
        <f t="shared" si="14"/>
        <v>112.47</v>
      </c>
      <c r="E16" s="103">
        <f t="shared" si="15"/>
        <v>117.92</v>
      </c>
      <c r="F16" s="103">
        <f t="shared" si="16"/>
        <v>202.57</v>
      </c>
      <c r="G16" s="103">
        <f t="shared" si="17"/>
        <v>121.6</v>
      </c>
      <c r="H16" s="103">
        <v>200000</v>
      </c>
      <c r="I16" s="98">
        <v>500</v>
      </c>
      <c r="J16" s="98">
        <v>344700</v>
      </c>
      <c r="K16" s="98">
        <v>15500</v>
      </c>
    </row>
    <row r="17" spans="1:11" x14ac:dyDescent="0.25">
      <c r="A17" s="100" t="s">
        <v>67</v>
      </c>
      <c r="B17" s="101" t="s">
        <v>68</v>
      </c>
      <c r="C17" s="107">
        <f t="shared" si="13"/>
        <v>491.08896307934015</v>
      </c>
      <c r="D17" s="103">
        <f t="shared" si="14"/>
        <v>112.47</v>
      </c>
      <c r="E17" s="103">
        <f t="shared" si="15"/>
        <v>117.92</v>
      </c>
      <c r="F17" s="103">
        <f t="shared" si="16"/>
        <v>202.57</v>
      </c>
      <c r="G17" s="103">
        <f t="shared" si="17"/>
        <v>121.6</v>
      </c>
      <c r="H17" s="103"/>
      <c r="I17" s="98">
        <v>55000</v>
      </c>
      <c r="J17" s="98"/>
      <c r="K17" s="103">
        <v>3000</v>
      </c>
    </row>
    <row r="18" spans="1:11" x14ac:dyDescent="0.25">
      <c r="A18" s="100" t="s">
        <v>69</v>
      </c>
      <c r="B18" s="101" t="s">
        <v>70</v>
      </c>
      <c r="C18" s="107">
        <f t="shared" si="13"/>
        <v>5320.3394473796288</v>
      </c>
      <c r="D18" s="103">
        <f t="shared" si="14"/>
        <v>112.47</v>
      </c>
      <c r="E18" s="103">
        <f t="shared" si="15"/>
        <v>117.92</v>
      </c>
      <c r="F18" s="103">
        <f t="shared" si="16"/>
        <v>202.57</v>
      </c>
      <c r="G18" s="103">
        <f t="shared" si="17"/>
        <v>121.6</v>
      </c>
      <c r="H18" s="103">
        <v>17000</v>
      </c>
      <c r="I18" s="98">
        <v>50000</v>
      </c>
      <c r="J18" s="98">
        <v>45000</v>
      </c>
      <c r="K18" s="98">
        <v>550000</v>
      </c>
    </row>
    <row r="19" spans="1:11" x14ac:dyDescent="0.25">
      <c r="A19" s="100" t="s">
        <v>71</v>
      </c>
      <c r="B19" s="101" t="s">
        <v>72</v>
      </c>
      <c r="C19" s="107">
        <f t="shared" si="13"/>
        <v>1660.2424480468471</v>
      </c>
      <c r="D19" s="103">
        <f t="shared" si="14"/>
        <v>112.47</v>
      </c>
      <c r="E19" s="103">
        <f t="shared" si="15"/>
        <v>117.92</v>
      </c>
      <c r="F19" s="103">
        <f t="shared" si="16"/>
        <v>202.57</v>
      </c>
      <c r="G19" s="103">
        <f t="shared" si="17"/>
        <v>121.6</v>
      </c>
      <c r="H19" s="103"/>
      <c r="I19" s="98">
        <v>195000</v>
      </c>
      <c r="J19" s="98"/>
      <c r="K19" s="98">
        <v>800</v>
      </c>
    </row>
    <row r="20" spans="1:11" x14ac:dyDescent="0.25">
      <c r="A20" s="100" t="s">
        <v>73</v>
      </c>
      <c r="B20" s="101" t="s">
        <v>74</v>
      </c>
      <c r="C20" s="107">
        <f t="shared" si="13"/>
        <v>1746.9087853960827</v>
      </c>
      <c r="D20" s="103">
        <f t="shared" si="14"/>
        <v>112.47</v>
      </c>
      <c r="E20" s="103">
        <f t="shared" si="15"/>
        <v>117.92</v>
      </c>
      <c r="F20" s="103">
        <f t="shared" si="16"/>
        <v>202.57</v>
      </c>
      <c r="G20" s="103">
        <f t="shared" si="17"/>
        <v>121.6</v>
      </c>
      <c r="H20" s="103">
        <v>150000</v>
      </c>
      <c r="I20" s="98">
        <v>1000</v>
      </c>
      <c r="J20" s="98">
        <v>57000</v>
      </c>
      <c r="K20" s="98">
        <v>15000</v>
      </c>
    </row>
    <row r="21" spans="1:11" s="41" customFormat="1" x14ac:dyDescent="0.25">
      <c r="A21" s="100" t="s">
        <v>75</v>
      </c>
      <c r="B21" s="101" t="s">
        <v>76</v>
      </c>
      <c r="C21" s="107">
        <f t="shared" si="13"/>
        <v>4942.4095241458781</v>
      </c>
      <c r="D21" s="103">
        <f t="shared" si="14"/>
        <v>112.47</v>
      </c>
      <c r="E21" s="103">
        <f t="shared" si="15"/>
        <v>117.92</v>
      </c>
      <c r="F21" s="103">
        <f t="shared" si="16"/>
        <v>202.57</v>
      </c>
      <c r="G21" s="103">
        <f t="shared" si="17"/>
        <v>121.6</v>
      </c>
      <c r="H21" s="103">
        <v>12000</v>
      </c>
      <c r="I21" s="98">
        <v>350000</v>
      </c>
      <c r="J21" s="98">
        <v>350000</v>
      </c>
      <c r="K21" s="98">
        <v>17000</v>
      </c>
    </row>
    <row r="22" spans="1:11" x14ac:dyDescent="0.25">
      <c r="A22" s="108"/>
      <c r="B22" s="104" t="s">
        <v>77</v>
      </c>
      <c r="C22" s="109"/>
      <c r="D22" s="92"/>
      <c r="E22" s="92"/>
      <c r="F22" s="92"/>
      <c r="G22" s="92"/>
      <c r="H22" s="92"/>
      <c r="I22" s="93"/>
      <c r="J22" s="93"/>
      <c r="K22" s="93"/>
    </row>
    <row r="23" spans="1:11" ht="25.5" x14ac:dyDescent="0.25">
      <c r="A23" s="100" t="s">
        <v>78</v>
      </c>
      <c r="B23" s="106"/>
      <c r="C23" s="110"/>
      <c r="D23" s="103"/>
      <c r="E23" s="103"/>
      <c r="F23" s="103"/>
      <c r="G23" s="103"/>
      <c r="H23" s="103"/>
      <c r="I23" s="98"/>
      <c r="J23" s="98"/>
      <c r="K23" s="98"/>
    </row>
    <row r="24" spans="1:11" s="42" customFormat="1" x14ac:dyDescent="0.25">
      <c r="A24" s="100" t="s">
        <v>79</v>
      </c>
      <c r="B24" s="111" t="s">
        <v>80</v>
      </c>
      <c r="C24" s="110">
        <f t="shared" ref="C24:C25" si="18">H24/D24+I24/E24+J24/F24+K24/G24</f>
        <v>919.2888357815134</v>
      </c>
      <c r="D24" s="103">
        <f t="shared" ref="D24:D25" si="19">ROUND(87.49+13.5*1.2+13.5*0.65,2)</f>
        <v>112.47</v>
      </c>
      <c r="E24" s="103">
        <f t="shared" ref="E24:E25" si="20">ROUND(92.94+13.5*1.2+13.5*0.65,2)</f>
        <v>117.92</v>
      </c>
      <c r="F24" s="103">
        <f t="shared" ref="F24:F25" si="21">ROUND(177.59+13.5*1.2+13.5*0.65,2)</f>
        <v>202.57</v>
      </c>
      <c r="G24" s="103">
        <f t="shared" ref="G24:G25" si="22">ROUND(100+13.5*1+13.5*0.6,2)</f>
        <v>121.6</v>
      </c>
      <c r="H24" s="103">
        <v>3400</v>
      </c>
      <c r="I24" s="98">
        <v>67000</v>
      </c>
      <c r="J24" s="98">
        <v>65000</v>
      </c>
      <c r="K24" s="98"/>
    </row>
    <row r="25" spans="1:11" s="42" customFormat="1" x14ac:dyDescent="0.25">
      <c r="A25" s="100" t="s">
        <v>81</v>
      </c>
      <c r="B25" s="111" t="s">
        <v>82</v>
      </c>
      <c r="C25" s="110">
        <f t="shared" si="18"/>
        <v>0</v>
      </c>
      <c r="D25" s="103">
        <f t="shared" si="19"/>
        <v>112.47</v>
      </c>
      <c r="E25" s="103">
        <f t="shared" si="20"/>
        <v>117.92</v>
      </c>
      <c r="F25" s="103">
        <f t="shared" si="21"/>
        <v>202.57</v>
      </c>
      <c r="G25" s="103">
        <f t="shared" si="22"/>
        <v>121.6</v>
      </c>
      <c r="H25" s="103"/>
      <c r="I25" s="98"/>
      <c r="J25" s="98"/>
      <c r="K25" s="98"/>
    </row>
    <row r="26" spans="1:11" x14ac:dyDescent="0.25">
      <c r="A26" s="112"/>
      <c r="B26" s="104" t="s">
        <v>83</v>
      </c>
      <c r="C26" s="113">
        <f>SUM(C8:C25)</f>
        <v>200000.00057760166</v>
      </c>
      <c r="D26" s="114"/>
      <c r="E26" s="114"/>
      <c r="F26" s="114"/>
      <c r="G26" s="114"/>
      <c r="H26" s="114"/>
      <c r="I26" s="94"/>
      <c r="J26" s="94"/>
      <c r="K26" s="94"/>
    </row>
    <row r="27" spans="1:11" x14ac:dyDescent="0.25">
      <c r="A27" s="115"/>
      <c r="B27" s="116"/>
      <c r="C27" s="116"/>
      <c r="D27" s="117"/>
      <c r="E27" s="117"/>
      <c r="F27" s="117"/>
      <c r="G27" s="117"/>
      <c r="H27" s="118"/>
      <c r="I27" s="119"/>
      <c r="J27" s="119"/>
      <c r="K27" s="119"/>
    </row>
    <row r="28" spans="1:11" x14ac:dyDescent="0.25">
      <c r="A28" s="120" t="s">
        <v>95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</row>
    <row r="29" spans="1:11" ht="15.75" customHeight="1" x14ac:dyDescent="0.25">
      <c r="A29" s="121" t="s">
        <v>99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x14ac:dyDescent="0.2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</row>
    <row r="31" spans="1:11" x14ac:dyDescent="0.2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</row>
    <row r="32" spans="1:11" x14ac:dyDescent="0.25">
      <c r="D32" s="43"/>
      <c r="E32" s="43"/>
      <c r="F32" s="43"/>
      <c r="G32" s="43"/>
      <c r="H32" s="44"/>
      <c r="I32" s="45"/>
      <c r="J32" s="45"/>
      <c r="K32" s="45"/>
    </row>
    <row r="33" spans="3:11" x14ac:dyDescent="0.25">
      <c r="D33" s="43"/>
      <c r="E33" s="43"/>
      <c r="F33" s="43"/>
      <c r="G33" s="43"/>
      <c r="H33" s="44"/>
      <c r="I33" s="45"/>
      <c r="J33" s="45"/>
      <c r="K33" s="45"/>
    </row>
    <row r="34" spans="3:11" x14ac:dyDescent="0.25">
      <c r="C34" s="46"/>
      <c r="D34" s="43"/>
      <c r="E34" s="43"/>
      <c r="F34" s="43"/>
      <c r="G34" s="43"/>
      <c r="H34" s="44"/>
      <c r="I34" s="45"/>
      <c r="J34" s="45"/>
      <c r="K34" s="45"/>
    </row>
    <row r="35" spans="3:11" x14ac:dyDescent="0.25">
      <c r="D35" s="43"/>
      <c r="E35" s="43"/>
      <c r="F35" s="43"/>
      <c r="G35" s="43"/>
      <c r="H35" s="44"/>
      <c r="I35" s="45"/>
      <c r="J35" s="45"/>
      <c r="K35" s="45"/>
    </row>
    <row r="36" spans="3:11" x14ac:dyDescent="0.25">
      <c r="D36" s="43"/>
      <c r="E36" s="43"/>
      <c r="F36" s="43"/>
      <c r="G36" s="43"/>
      <c r="H36" s="44"/>
      <c r="I36" s="45"/>
      <c r="J36" s="45"/>
      <c r="K36" s="45"/>
    </row>
    <row r="37" spans="3:11" x14ac:dyDescent="0.25">
      <c r="D37" s="43"/>
      <c r="E37" s="43"/>
      <c r="F37" s="43"/>
      <c r="G37" s="43"/>
      <c r="H37" s="44"/>
      <c r="I37" s="45"/>
      <c r="J37" s="45"/>
      <c r="K37" s="45"/>
    </row>
    <row r="38" spans="3:11" x14ac:dyDescent="0.25">
      <c r="D38" s="43"/>
      <c r="E38" s="43"/>
      <c r="F38" s="43"/>
      <c r="G38" s="43"/>
      <c r="H38" s="44"/>
      <c r="I38" s="45"/>
      <c r="J38" s="45"/>
      <c r="K38" s="45"/>
    </row>
    <row r="39" spans="3:11" x14ac:dyDescent="0.25">
      <c r="D39" s="43"/>
      <c r="E39" s="43"/>
      <c r="F39" s="43"/>
      <c r="G39" s="43"/>
      <c r="H39" s="44"/>
      <c r="I39" s="45"/>
      <c r="J39" s="45"/>
      <c r="K39" s="45"/>
    </row>
    <row r="40" spans="3:11" x14ac:dyDescent="0.25">
      <c r="D40" s="43"/>
      <c r="E40" s="43"/>
      <c r="F40" s="43"/>
      <c r="G40" s="43"/>
      <c r="H40" s="44"/>
      <c r="I40" s="45"/>
      <c r="J40" s="45"/>
      <c r="K40" s="45"/>
    </row>
    <row r="41" spans="3:11" x14ac:dyDescent="0.25">
      <c r="D41" s="43"/>
      <c r="E41" s="43"/>
      <c r="F41" s="43"/>
      <c r="G41" s="43"/>
      <c r="H41" s="44"/>
      <c r="I41" s="45"/>
      <c r="J41" s="45"/>
      <c r="K41" s="45"/>
    </row>
    <row r="42" spans="3:11" x14ac:dyDescent="0.25">
      <c r="D42" s="43"/>
      <c r="E42" s="43"/>
      <c r="F42" s="43"/>
      <c r="G42" s="43"/>
      <c r="H42" s="44"/>
      <c r="I42" s="45"/>
      <c r="J42" s="45"/>
      <c r="K42" s="45"/>
    </row>
    <row r="43" spans="3:11" x14ac:dyDescent="0.25">
      <c r="D43" s="43"/>
      <c r="E43" s="43"/>
      <c r="F43" s="43"/>
      <c r="G43" s="43"/>
      <c r="H43" s="44"/>
      <c r="I43" s="45"/>
      <c r="J43" s="45"/>
      <c r="K43" s="45"/>
    </row>
    <row r="44" spans="3:11" x14ac:dyDescent="0.25">
      <c r="D44" s="43"/>
      <c r="E44" s="43"/>
      <c r="F44" s="43"/>
      <c r="G44" s="43"/>
      <c r="H44" s="44"/>
      <c r="I44" s="45"/>
      <c r="J44" s="45"/>
      <c r="K44" s="45"/>
    </row>
    <row r="45" spans="3:11" x14ac:dyDescent="0.25">
      <c r="D45" s="43"/>
      <c r="E45" s="43"/>
      <c r="F45" s="43"/>
      <c r="G45" s="43"/>
      <c r="H45" s="44"/>
      <c r="I45" s="45"/>
      <c r="J45" s="45"/>
      <c r="K45" s="45"/>
    </row>
    <row r="46" spans="3:11" x14ac:dyDescent="0.25">
      <c r="D46" s="43"/>
      <c r="E46" s="43"/>
      <c r="F46" s="43"/>
      <c r="G46" s="43"/>
      <c r="H46" s="44"/>
      <c r="I46" s="45"/>
      <c r="J46" s="45"/>
      <c r="K46" s="45"/>
    </row>
    <row r="47" spans="3:11" x14ac:dyDescent="0.25">
      <c r="D47" s="43"/>
      <c r="E47" s="43"/>
      <c r="F47" s="43"/>
      <c r="G47" s="43"/>
      <c r="H47" s="44"/>
      <c r="I47" s="45"/>
      <c r="J47" s="45"/>
      <c r="K47" s="45"/>
    </row>
    <row r="48" spans="3:11" x14ac:dyDescent="0.25">
      <c r="D48" s="43"/>
      <c r="E48" s="43"/>
      <c r="F48" s="43"/>
      <c r="G48" s="43"/>
      <c r="H48" s="44"/>
      <c r="I48" s="45"/>
      <c r="J48" s="45"/>
      <c r="K48" s="45"/>
    </row>
    <row r="49" spans="4:11" x14ac:dyDescent="0.25">
      <c r="D49" s="43"/>
      <c r="E49" s="43"/>
      <c r="F49" s="43"/>
      <c r="G49" s="43"/>
      <c r="H49" s="44"/>
      <c r="I49" s="45"/>
      <c r="J49" s="45"/>
      <c r="K49" s="45"/>
    </row>
    <row r="50" spans="4:11" x14ac:dyDescent="0.25">
      <c r="D50" s="43"/>
      <c r="E50" s="43"/>
      <c r="F50" s="43"/>
      <c r="G50" s="43"/>
      <c r="H50" s="44"/>
      <c r="I50" s="45"/>
      <c r="J50" s="45"/>
      <c r="K50" s="45"/>
    </row>
    <row r="51" spans="4:11" x14ac:dyDescent="0.25">
      <c r="D51" s="43"/>
      <c r="E51" s="43"/>
      <c r="F51" s="43"/>
      <c r="G51" s="43"/>
      <c r="H51" s="44"/>
      <c r="I51" s="45"/>
      <c r="J51" s="45"/>
      <c r="K51" s="45"/>
    </row>
    <row r="52" spans="4:11" x14ac:dyDescent="0.25">
      <c r="D52" s="43"/>
      <c r="E52" s="43"/>
      <c r="F52" s="43"/>
      <c r="G52" s="43"/>
      <c r="H52" s="44"/>
      <c r="I52" s="45"/>
      <c r="J52" s="45"/>
      <c r="K52" s="45"/>
    </row>
    <row r="53" spans="4:11" x14ac:dyDescent="0.25">
      <c r="D53" s="43"/>
      <c r="E53" s="43"/>
      <c r="F53" s="43"/>
      <c r="G53" s="43"/>
      <c r="H53" s="44"/>
      <c r="I53" s="45"/>
      <c r="J53" s="45"/>
      <c r="K53" s="45"/>
    </row>
    <row r="54" spans="4:11" x14ac:dyDescent="0.25">
      <c r="D54" s="43"/>
      <c r="E54" s="43"/>
      <c r="F54" s="43"/>
      <c r="G54" s="43"/>
      <c r="H54" s="44"/>
      <c r="I54" s="45"/>
      <c r="J54" s="45"/>
      <c r="K54" s="45"/>
    </row>
    <row r="55" spans="4:11" x14ac:dyDescent="0.25">
      <c r="D55" s="43"/>
      <c r="E55" s="43"/>
      <c r="F55" s="43"/>
      <c r="G55" s="43"/>
      <c r="H55" s="44"/>
      <c r="I55" s="45"/>
      <c r="J55" s="45"/>
      <c r="K55" s="45"/>
    </row>
    <row r="56" spans="4:11" x14ac:dyDescent="0.25">
      <c r="D56" s="43"/>
      <c r="E56" s="43"/>
      <c r="F56" s="43"/>
      <c r="G56" s="43"/>
      <c r="H56" s="44"/>
      <c r="I56" s="45"/>
      <c r="J56" s="45"/>
      <c r="K56" s="45"/>
    </row>
    <row r="57" spans="4:11" x14ac:dyDescent="0.25">
      <c r="D57" s="43"/>
      <c r="E57" s="43"/>
      <c r="F57" s="43"/>
      <c r="G57" s="43"/>
      <c r="H57" s="44"/>
      <c r="I57" s="45"/>
      <c r="J57" s="45"/>
      <c r="K57" s="45"/>
    </row>
    <row r="58" spans="4:11" x14ac:dyDescent="0.25">
      <c r="D58" s="43"/>
      <c r="E58" s="43"/>
      <c r="F58" s="43"/>
      <c r="G58" s="43"/>
      <c r="H58" s="44"/>
      <c r="I58" s="45"/>
      <c r="J58" s="45"/>
      <c r="K58" s="45"/>
    </row>
    <row r="59" spans="4:11" x14ac:dyDescent="0.25">
      <c r="D59" s="43"/>
      <c r="E59" s="43"/>
      <c r="F59" s="43"/>
      <c r="G59" s="43"/>
      <c r="H59" s="44"/>
      <c r="I59" s="45"/>
      <c r="J59" s="45"/>
      <c r="K59" s="45"/>
    </row>
    <row r="60" spans="4:11" x14ac:dyDescent="0.25">
      <c r="D60" s="43"/>
      <c r="E60" s="43"/>
      <c r="F60" s="43"/>
      <c r="G60" s="43"/>
      <c r="H60" s="44"/>
      <c r="I60" s="45"/>
      <c r="J60" s="45"/>
      <c r="K60" s="45"/>
    </row>
    <row r="61" spans="4:11" x14ac:dyDescent="0.25">
      <c r="D61" s="43"/>
      <c r="E61" s="43"/>
      <c r="F61" s="43"/>
      <c r="G61" s="43"/>
      <c r="H61" s="44"/>
      <c r="I61" s="45"/>
      <c r="J61" s="45"/>
      <c r="K61" s="45"/>
    </row>
    <row r="62" spans="4:11" x14ac:dyDescent="0.25">
      <c r="D62" s="43"/>
      <c r="E62" s="43"/>
      <c r="F62" s="43"/>
      <c r="G62" s="43"/>
      <c r="H62" s="44"/>
      <c r="I62" s="45"/>
      <c r="J62" s="45"/>
      <c r="K62" s="45"/>
    </row>
    <row r="63" spans="4:11" x14ac:dyDescent="0.25">
      <c r="D63" s="43"/>
      <c r="E63" s="43"/>
      <c r="F63" s="43"/>
      <c r="G63" s="43"/>
      <c r="H63" s="44"/>
      <c r="I63" s="45"/>
      <c r="J63" s="45"/>
      <c r="K63" s="45"/>
    </row>
    <row r="64" spans="4:11" x14ac:dyDescent="0.25">
      <c r="D64" s="43"/>
      <c r="E64" s="43"/>
      <c r="F64" s="43"/>
      <c r="G64" s="43"/>
      <c r="H64" s="44"/>
      <c r="I64" s="45"/>
      <c r="J64" s="45"/>
      <c r="K64" s="45"/>
    </row>
    <row r="65" spans="4:11" x14ac:dyDescent="0.25">
      <c r="D65" s="43"/>
      <c r="E65" s="43"/>
      <c r="F65" s="43"/>
      <c r="G65" s="43"/>
      <c r="H65" s="44"/>
      <c r="I65" s="45"/>
      <c r="J65" s="45"/>
      <c r="K65" s="45"/>
    </row>
    <row r="66" spans="4:11" x14ac:dyDescent="0.25">
      <c r="D66" s="43"/>
      <c r="E66" s="43"/>
      <c r="F66" s="43"/>
      <c r="G66" s="43"/>
      <c r="H66" s="44"/>
      <c r="I66" s="45"/>
      <c r="J66" s="45"/>
      <c r="K66" s="45"/>
    </row>
    <row r="67" spans="4:11" x14ac:dyDescent="0.25">
      <c r="D67" s="43"/>
      <c r="E67" s="43"/>
      <c r="F67" s="43"/>
      <c r="G67" s="43"/>
      <c r="H67" s="44"/>
      <c r="I67" s="45"/>
      <c r="J67" s="45"/>
      <c r="K67" s="45"/>
    </row>
    <row r="68" spans="4:11" x14ac:dyDescent="0.25">
      <c r="D68" s="43"/>
      <c r="E68" s="43"/>
      <c r="F68" s="43"/>
      <c r="G68" s="43"/>
      <c r="H68" s="44"/>
      <c r="I68" s="45"/>
      <c r="J68" s="45"/>
      <c r="K68" s="45"/>
    </row>
    <row r="69" spans="4:11" x14ac:dyDescent="0.25">
      <c r="D69" s="43"/>
      <c r="E69" s="43"/>
      <c r="F69" s="43"/>
      <c r="G69" s="43"/>
      <c r="H69" s="44"/>
      <c r="I69" s="45"/>
      <c r="J69" s="45"/>
      <c r="K69" s="45"/>
    </row>
    <row r="70" spans="4:11" x14ac:dyDescent="0.25">
      <c r="D70" s="43"/>
      <c r="E70" s="43"/>
      <c r="F70" s="43"/>
      <c r="G70" s="43"/>
      <c r="H70" s="44"/>
      <c r="I70" s="45"/>
      <c r="J70" s="45"/>
      <c r="K70" s="45"/>
    </row>
    <row r="71" spans="4:11" x14ac:dyDescent="0.25">
      <c r="D71" s="43"/>
      <c r="E71" s="43"/>
      <c r="F71" s="43"/>
      <c r="G71" s="43"/>
      <c r="H71" s="44"/>
      <c r="I71" s="45"/>
      <c r="J71" s="45"/>
      <c r="K71" s="45"/>
    </row>
    <row r="72" spans="4:11" x14ac:dyDescent="0.25">
      <c r="D72" s="43"/>
      <c r="E72" s="43"/>
      <c r="F72" s="43"/>
      <c r="G72" s="43"/>
      <c r="H72" s="44"/>
      <c r="I72" s="45"/>
      <c r="J72" s="45"/>
      <c r="K72" s="45"/>
    </row>
    <row r="73" spans="4:11" x14ac:dyDescent="0.25">
      <c r="D73" s="43"/>
      <c r="E73" s="43"/>
      <c r="F73" s="43"/>
      <c r="G73" s="43"/>
      <c r="H73" s="47"/>
      <c r="I73" s="45"/>
      <c r="J73" s="45"/>
      <c r="K73" s="45"/>
    </row>
    <row r="74" spans="4:11" x14ac:dyDescent="0.25">
      <c r="D74" s="43"/>
      <c r="E74" s="43"/>
      <c r="F74" s="43"/>
      <c r="G74" s="43"/>
      <c r="H74" s="47"/>
      <c r="I74" s="45"/>
      <c r="J74" s="45"/>
      <c r="K74" s="45"/>
    </row>
    <row r="75" spans="4:11" x14ac:dyDescent="0.25">
      <c r="D75" s="43"/>
      <c r="E75" s="43"/>
      <c r="F75" s="43"/>
      <c r="G75" s="43"/>
      <c r="H75" s="47"/>
      <c r="I75" s="45"/>
      <c r="J75" s="45"/>
      <c r="K75" s="45"/>
    </row>
    <row r="76" spans="4:11" x14ac:dyDescent="0.25">
      <c r="D76" s="43"/>
      <c r="E76" s="43"/>
      <c r="F76" s="43"/>
      <c r="G76" s="43"/>
      <c r="H76" s="44"/>
      <c r="I76" s="45"/>
      <c r="J76" s="45"/>
      <c r="K76" s="45"/>
    </row>
    <row r="77" spans="4:11" x14ac:dyDescent="0.25">
      <c r="D77" s="43"/>
      <c r="E77" s="43"/>
      <c r="F77" s="43"/>
      <c r="G77" s="43"/>
      <c r="H77" s="44"/>
      <c r="I77" s="45"/>
      <c r="J77" s="45"/>
      <c r="K77" s="45"/>
    </row>
    <row r="78" spans="4:11" x14ac:dyDescent="0.25">
      <c r="D78" s="43"/>
      <c r="E78" s="43"/>
      <c r="F78" s="43"/>
      <c r="G78" s="43"/>
      <c r="H78" s="47"/>
      <c r="I78" s="45"/>
      <c r="J78" s="45"/>
      <c r="K78" s="45"/>
    </row>
    <row r="79" spans="4:11" x14ac:dyDescent="0.25">
      <c r="D79" s="43"/>
      <c r="E79" s="43"/>
      <c r="F79" s="43"/>
      <c r="G79" s="43"/>
      <c r="H79" s="47"/>
      <c r="I79" s="45"/>
      <c r="J79" s="45"/>
      <c r="K79" s="45"/>
    </row>
    <row r="80" spans="4:11" x14ac:dyDescent="0.25">
      <c r="D80" s="43"/>
      <c r="E80" s="43"/>
      <c r="F80" s="43"/>
      <c r="G80" s="43"/>
      <c r="H80" s="47"/>
      <c r="I80" s="45"/>
      <c r="J80" s="45"/>
      <c r="K80" s="45"/>
    </row>
    <row r="81" spans="4:11" x14ac:dyDescent="0.25">
      <c r="D81" s="43"/>
      <c r="E81" s="43"/>
      <c r="F81" s="43"/>
      <c r="G81" s="43"/>
      <c r="H81" s="47"/>
      <c r="I81" s="45"/>
      <c r="J81" s="45"/>
      <c r="K81" s="45"/>
    </row>
    <row r="82" spans="4:11" x14ac:dyDescent="0.25">
      <c r="D82" s="43"/>
      <c r="E82" s="43"/>
      <c r="F82" s="43"/>
      <c r="G82" s="43"/>
      <c r="H82" s="44"/>
      <c r="I82" s="45"/>
      <c r="J82" s="45"/>
      <c r="K82" s="45"/>
    </row>
    <row r="83" spans="4:11" x14ac:dyDescent="0.25">
      <c r="D83" s="43"/>
      <c r="E83" s="43"/>
      <c r="F83" s="43"/>
      <c r="G83" s="43"/>
      <c r="H83" s="44"/>
      <c r="I83" s="45"/>
      <c r="J83" s="45"/>
      <c r="K83" s="45"/>
    </row>
    <row r="84" spans="4:11" x14ac:dyDescent="0.25">
      <c r="D84" s="43"/>
      <c r="E84" s="43"/>
      <c r="F84" s="43"/>
      <c r="G84" s="43"/>
      <c r="H84" s="44"/>
      <c r="I84" s="45"/>
      <c r="J84" s="45"/>
      <c r="K84" s="45"/>
    </row>
    <row r="85" spans="4:11" x14ac:dyDescent="0.25">
      <c r="D85" s="43"/>
      <c r="E85" s="43"/>
      <c r="F85" s="43"/>
      <c r="G85" s="43"/>
      <c r="H85" s="44"/>
      <c r="I85" s="45"/>
      <c r="J85" s="45"/>
      <c r="K85" s="45"/>
    </row>
    <row r="86" spans="4:11" x14ac:dyDescent="0.25">
      <c r="D86" s="43"/>
      <c r="E86" s="43"/>
      <c r="F86" s="43"/>
      <c r="G86" s="43"/>
      <c r="H86" s="44"/>
      <c r="I86" s="45"/>
      <c r="J86" s="45"/>
      <c r="K86" s="45"/>
    </row>
    <row r="87" spans="4:11" x14ac:dyDescent="0.25">
      <c r="D87" s="43"/>
      <c r="E87" s="43"/>
      <c r="F87" s="43"/>
      <c r="G87" s="43"/>
      <c r="H87" s="44"/>
      <c r="I87" s="45"/>
      <c r="J87" s="45"/>
      <c r="K87" s="45"/>
    </row>
    <row r="88" spans="4:11" x14ac:dyDescent="0.25">
      <c r="D88" s="43"/>
      <c r="E88" s="43"/>
      <c r="F88" s="43"/>
      <c r="G88" s="43"/>
      <c r="H88" s="44"/>
      <c r="I88" s="45"/>
      <c r="J88" s="45"/>
      <c r="K88" s="45"/>
    </row>
    <row r="89" spans="4:11" x14ac:dyDescent="0.25">
      <c r="D89" s="43"/>
      <c r="E89" s="43"/>
      <c r="F89" s="43"/>
      <c r="G89" s="43"/>
      <c r="H89" s="44"/>
      <c r="I89" s="45"/>
      <c r="J89" s="45"/>
      <c r="K89" s="45"/>
    </row>
    <row r="90" spans="4:11" x14ac:dyDescent="0.25">
      <c r="D90" s="43"/>
      <c r="E90" s="43"/>
      <c r="F90" s="43"/>
      <c r="G90" s="43"/>
      <c r="H90" s="44"/>
      <c r="I90" s="45"/>
      <c r="J90" s="45"/>
      <c r="K90" s="45"/>
    </row>
    <row r="91" spans="4:11" x14ac:dyDescent="0.25">
      <c r="D91" s="43"/>
      <c r="E91" s="43"/>
      <c r="F91" s="43"/>
      <c r="G91" s="43"/>
      <c r="H91" s="44"/>
      <c r="I91" s="45"/>
      <c r="J91" s="45"/>
      <c r="K91" s="45"/>
    </row>
    <row r="92" spans="4:11" x14ac:dyDescent="0.25">
      <c r="D92" s="43"/>
      <c r="E92" s="43"/>
      <c r="F92" s="43"/>
      <c r="G92" s="43"/>
      <c r="H92" s="44"/>
      <c r="I92" s="45"/>
      <c r="J92" s="45"/>
      <c r="K92" s="45"/>
    </row>
    <row r="93" spans="4:11" x14ac:dyDescent="0.25">
      <c r="D93" s="43"/>
      <c r="E93" s="43"/>
      <c r="F93" s="43"/>
      <c r="G93" s="43"/>
      <c r="H93" s="44"/>
      <c r="I93" s="45"/>
      <c r="J93" s="45"/>
      <c r="K93" s="45"/>
    </row>
    <row r="94" spans="4:11" x14ac:dyDescent="0.25">
      <c r="D94" s="43"/>
      <c r="E94" s="43"/>
      <c r="F94" s="43"/>
      <c r="G94" s="43"/>
      <c r="H94" s="44"/>
      <c r="I94" s="45"/>
      <c r="J94" s="45"/>
      <c r="K94" s="45"/>
    </row>
    <row r="95" spans="4:11" x14ac:dyDescent="0.25">
      <c r="D95" s="43"/>
      <c r="E95" s="43"/>
      <c r="F95" s="43"/>
      <c r="G95" s="43"/>
      <c r="H95" s="44"/>
      <c r="I95" s="45"/>
      <c r="J95" s="45"/>
      <c r="K95" s="45"/>
    </row>
    <row r="96" spans="4:11" x14ac:dyDescent="0.25">
      <c r="D96" s="43"/>
      <c r="E96" s="43"/>
      <c r="F96" s="43"/>
      <c r="G96" s="43"/>
      <c r="H96" s="44"/>
      <c r="I96" s="45"/>
      <c r="J96" s="45"/>
      <c r="K96" s="45"/>
    </row>
    <row r="97" spans="4:11" x14ac:dyDescent="0.25">
      <c r="D97" s="43"/>
      <c r="E97" s="43"/>
      <c r="F97" s="43"/>
      <c r="G97" s="43"/>
      <c r="H97" s="44"/>
      <c r="I97" s="45"/>
      <c r="J97" s="45"/>
      <c r="K97" s="45"/>
    </row>
    <row r="98" spans="4:11" x14ac:dyDescent="0.25">
      <c r="D98" s="43"/>
      <c r="E98" s="43"/>
      <c r="F98" s="43"/>
      <c r="G98" s="43"/>
      <c r="H98" s="44"/>
      <c r="I98" s="45"/>
      <c r="J98" s="45"/>
      <c r="K98" s="45"/>
    </row>
    <row r="99" spans="4:11" x14ac:dyDescent="0.25">
      <c r="D99" s="43"/>
      <c r="E99" s="43"/>
      <c r="F99" s="43"/>
      <c r="G99" s="43"/>
      <c r="H99" s="44"/>
      <c r="I99" s="45"/>
      <c r="J99" s="45"/>
      <c r="K99" s="45"/>
    </row>
    <row r="100" spans="4:11" x14ac:dyDescent="0.25">
      <c r="D100" s="43"/>
      <c r="E100" s="43"/>
      <c r="F100" s="43"/>
      <c r="G100" s="43"/>
      <c r="H100" s="44"/>
      <c r="I100" s="45"/>
      <c r="J100" s="45"/>
      <c r="K100" s="45"/>
    </row>
    <row r="101" spans="4:11" x14ac:dyDescent="0.25">
      <c r="D101" s="43"/>
      <c r="E101" s="43"/>
      <c r="F101" s="43"/>
      <c r="G101" s="43"/>
      <c r="H101" s="44"/>
      <c r="I101" s="45"/>
      <c r="J101" s="45"/>
      <c r="K101" s="45"/>
    </row>
    <row r="102" spans="4:11" x14ac:dyDescent="0.25">
      <c r="D102" s="43"/>
      <c r="E102" s="43"/>
      <c r="F102" s="43"/>
      <c r="G102" s="43"/>
      <c r="H102" s="44"/>
      <c r="I102" s="45"/>
      <c r="J102" s="45"/>
      <c r="K102" s="45"/>
    </row>
    <row r="103" spans="4:11" x14ac:dyDescent="0.25">
      <c r="D103" s="43"/>
      <c r="E103" s="43"/>
      <c r="F103" s="43"/>
      <c r="G103" s="43"/>
      <c r="H103" s="44"/>
      <c r="I103" s="45"/>
      <c r="J103" s="45"/>
      <c r="K103" s="45"/>
    </row>
    <row r="104" spans="4:11" x14ac:dyDescent="0.25">
      <c r="D104" s="43"/>
      <c r="E104" s="43"/>
      <c r="F104" s="43"/>
      <c r="G104" s="43"/>
      <c r="H104" s="44"/>
      <c r="I104" s="45"/>
      <c r="J104" s="45"/>
      <c r="K104" s="45"/>
    </row>
    <row r="105" spans="4:11" x14ac:dyDescent="0.25">
      <c r="D105" s="43"/>
      <c r="E105" s="43"/>
      <c r="F105" s="43"/>
      <c r="G105" s="43"/>
      <c r="H105" s="44"/>
      <c r="I105" s="45"/>
      <c r="J105" s="45"/>
      <c r="K105" s="45"/>
    </row>
    <row r="106" spans="4:11" x14ac:dyDescent="0.25">
      <c r="D106" s="43"/>
      <c r="E106" s="43"/>
      <c r="F106" s="43"/>
      <c r="G106" s="43"/>
      <c r="H106" s="44"/>
      <c r="I106" s="45"/>
      <c r="J106" s="45"/>
      <c r="K106" s="45"/>
    </row>
    <row r="107" spans="4:11" x14ac:dyDescent="0.25">
      <c r="D107" s="43"/>
      <c r="E107" s="43"/>
      <c r="F107" s="43"/>
      <c r="G107" s="43"/>
      <c r="H107" s="44"/>
      <c r="I107" s="45"/>
      <c r="J107" s="45"/>
      <c r="K107" s="45"/>
    </row>
    <row r="108" spans="4:11" x14ac:dyDescent="0.25">
      <c r="D108" s="43"/>
      <c r="E108" s="43"/>
      <c r="F108" s="43"/>
      <c r="G108" s="43"/>
      <c r="H108" s="44"/>
      <c r="I108" s="45"/>
      <c r="J108" s="45"/>
      <c r="K108" s="45"/>
    </row>
    <row r="109" spans="4:11" x14ac:dyDescent="0.25">
      <c r="D109" s="43"/>
      <c r="E109" s="43"/>
      <c r="F109" s="43"/>
      <c r="G109" s="43"/>
      <c r="H109" s="44"/>
      <c r="I109" s="45"/>
      <c r="J109" s="45"/>
      <c r="K109" s="45"/>
    </row>
    <row r="110" spans="4:11" x14ac:dyDescent="0.25">
      <c r="D110" s="43"/>
      <c r="E110" s="43"/>
      <c r="F110" s="43"/>
      <c r="G110" s="43"/>
      <c r="H110" s="44"/>
      <c r="I110" s="45"/>
      <c r="J110" s="45"/>
      <c r="K110" s="45"/>
    </row>
    <row r="111" spans="4:11" x14ac:dyDescent="0.25">
      <c r="D111" s="43"/>
      <c r="E111" s="43"/>
      <c r="F111" s="43"/>
      <c r="G111" s="43"/>
      <c r="H111" s="44"/>
      <c r="I111" s="45"/>
      <c r="J111" s="45"/>
      <c r="K111" s="45"/>
    </row>
    <row r="112" spans="4:11" x14ac:dyDescent="0.25">
      <c r="D112" s="43"/>
      <c r="E112" s="43"/>
      <c r="F112" s="43"/>
      <c r="G112" s="43"/>
      <c r="H112" s="44"/>
      <c r="I112" s="45"/>
      <c r="J112" s="45"/>
      <c r="K112" s="45"/>
    </row>
    <row r="113" spans="4:11" x14ac:dyDescent="0.25">
      <c r="D113" s="43"/>
      <c r="E113" s="43"/>
      <c r="F113" s="43"/>
      <c r="G113" s="43"/>
      <c r="H113" s="44"/>
      <c r="I113" s="45"/>
      <c r="J113" s="45"/>
      <c r="K113" s="45"/>
    </row>
    <row r="114" spans="4:11" x14ac:dyDescent="0.25">
      <c r="D114" s="43"/>
      <c r="E114" s="43"/>
      <c r="F114" s="43"/>
      <c r="G114" s="43"/>
      <c r="H114" s="44"/>
      <c r="I114" s="45"/>
      <c r="J114" s="45"/>
      <c r="K114" s="45"/>
    </row>
    <row r="115" spans="4:11" x14ac:dyDescent="0.25">
      <c r="D115" s="43"/>
      <c r="E115" s="43"/>
      <c r="F115" s="43"/>
      <c r="G115" s="43"/>
      <c r="H115" s="44"/>
      <c r="I115" s="45"/>
      <c r="J115" s="45"/>
      <c r="K115" s="45"/>
    </row>
    <row r="116" spans="4:11" x14ac:dyDescent="0.25">
      <c r="D116" s="43"/>
      <c r="E116" s="43"/>
      <c r="F116" s="43"/>
      <c r="G116" s="43"/>
      <c r="H116" s="44"/>
      <c r="I116" s="45"/>
      <c r="J116" s="45"/>
      <c r="K116" s="45"/>
    </row>
    <row r="117" spans="4:11" x14ac:dyDescent="0.25">
      <c r="D117" s="43"/>
      <c r="E117" s="43"/>
      <c r="F117" s="43"/>
      <c r="G117" s="43"/>
      <c r="H117" s="44"/>
      <c r="I117" s="45"/>
      <c r="J117" s="45"/>
      <c r="K117" s="45"/>
    </row>
    <row r="118" spans="4:11" x14ac:dyDescent="0.25">
      <c r="D118" s="43"/>
      <c r="E118" s="43"/>
      <c r="F118" s="43"/>
      <c r="G118" s="43"/>
      <c r="H118" s="44"/>
      <c r="I118" s="45"/>
      <c r="J118" s="45"/>
      <c r="K118" s="45"/>
    </row>
    <row r="119" spans="4:11" x14ac:dyDescent="0.25">
      <c r="D119" s="43"/>
      <c r="E119" s="43"/>
      <c r="F119" s="43"/>
      <c r="G119" s="43"/>
      <c r="H119" s="44"/>
      <c r="I119" s="45"/>
      <c r="J119" s="45"/>
      <c r="K119" s="45"/>
    </row>
    <row r="120" spans="4:11" x14ac:dyDescent="0.25">
      <c r="D120" s="43"/>
      <c r="E120" s="43"/>
      <c r="F120" s="43"/>
      <c r="G120" s="43"/>
      <c r="H120" s="44"/>
      <c r="I120" s="45"/>
      <c r="J120" s="45"/>
      <c r="K120" s="45"/>
    </row>
    <row r="121" spans="4:11" x14ac:dyDescent="0.25">
      <c r="D121" s="43"/>
      <c r="E121" s="43"/>
      <c r="F121" s="43"/>
      <c r="G121" s="43"/>
      <c r="H121" s="44"/>
      <c r="I121" s="45"/>
      <c r="J121" s="45"/>
      <c r="K121" s="45"/>
    </row>
    <row r="122" spans="4:11" x14ac:dyDescent="0.25">
      <c r="D122" s="43"/>
      <c r="E122" s="43"/>
      <c r="F122" s="43"/>
      <c r="G122" s="43"/>
      <c r="H122" s="44"/>
      <c r="I122" s="45"/>
      <c r="J122" s="45"/>
      <c r="K122" s="45"/>
    </row>
    <row r="123" spans="4:11" x14ac:dyDescent="0.25">
      <c r="D123" s="43"/>
      <c r="E123" s="43"/>
      <c r="F123" s="43"/>
      <c r="G123" s="43"/>
      <c r="H123" s="44"/>
      <c r="I123" s="45"/>
      <c r="J123" s="45"/>
      <c r="K123" s="45"/>
    </row>
    <row r="124" spans="4:11" x14ac:dyDescent="0.25">
      <c r="D124" s="43"/>
      <c r="E124" s="43"/>
      <c r="F124" s="43"/>
      <c r="G124" s="43"/>
      <c r="H124" s="44"/>
      <c r="I124" s="45"/>
      <c r="J124" s="45"/>
      <c r="K124" s="45"/>
    </row>
    <row r="125" spans="4:11" x14ac:dyDescent="0.25">
      <c r="D125" s="43"/>
      <c r="E125" s="43"/>
      <c r="F125" s="43"/>
      <c r="G125" s="43"/>
      <c r="H125" s="44"/>
      <c r="I125" s="45"/>
      <c r="J125" s="45"/>
      <c r="K125" s="45"/>
    </row>
    <row r="126" spans="4:11" x14ac:dyDescent="0.25">
      <c r="D126" s="43"/>
      <c r="E126" s="43"/>
      <c r="F126" s="43"/>
      <c r="G126" s="43"/>
      <c r="H126" s="44"/>
      <c r="I126" s="45"/>
      <c r="J126" s="45"/>
      <c r="K126" s="45"/>
    </row>
    <row r="127" spans="4:11" x14ac:dyDescent="0.25">
      <c r="D127" s="43"/>
      <c r="E127" s="43"/>
      <c r="F127" s="43"/>
      <c r="G127" s="43"/>
      <c r="H127" s="44"/>
      <c r="I127" s="45"/>
      <c r="J127" s="45"/>
      <c r="K127" s="45"/>
    </row>
    <row r="128" spans="4:11" x14ac:dyDescent="0.25">
      <c r="D128" s="43"/>
      <c r="E128" s="43"/>
      <c r="F128" s="43"/>
      <c r="G128" s="43"/>
      <c r="H128" s="44"/>
      <c r="I128" s="45"/>
      <c r="J128" s="45"/>
      <c r="K128" s="45"/>
    </row>
    <row r="129" spans="4:11" x14ac:dyDescent="0.25">
      <c r="D129" s="43"/>
      <c r="E129" s="43"/>
      <c r="F129" s="43"/>
      <c r="G129" s="43"/>
      <c r="H129" s="44"/>
      <c r="I129" s="45"/>
      <c r="J129" s="45"/>
      <c r="K129" s="45"/>
    </row>
    <row r="130" spans="4:11" x14ac:dyDescent="0.25">
      <c r="D130" s="43"/>
      <c r="E130" s="43"/>
      <c r="F130" s="43"/>
      <c r="G130" s="43"/>
      <c r="H130" s="44"/>
      <c r="I130" s="45"/>
      <c r="J130" s="45"/>
      <c r="K130" s="45"/>
    </row>
    <row r="131" spans="4:11" x14ac:dyDescent="0.25">
      <c r="D131" s="43"/>
      <c r="E131" s="43"/>
      <c r="F131" s="43"/>
      <c r="G131" s="43"/>
      <c r="H131" s="44"/>
      <c r="I131" s="45"/>
      <c r="J131" s="45"/>
      <c r="K131" s="45"/>
    </row>
    <row r="132" spans="4:11" x14ac:dyDescent="0.25">
      <c r="D132" s="43"/>
      <c r="E132" s="43"/>
      <c r="F132" s="43"/>
      <c r="G132" s="43"/>
      <c r="H132" s="44"/>
      <c r="I132" s="45"/>
      <c r="J132" s="45"/>
      <c r="K132" s="45"/>
    </row>
    <row r="133" spans="4:11" x14ac:dyDescent="0.25">
      <c r="D133" s="43"/>
      <c r="E133" s="43"/>
      <c r="F133" s="43"/>
      <c r="G133" s="43"/>
      <c r="H133" s="44"/>
      <c r="I133" s="45"/>
      <c r="J133" s="45"/>
      <c r="K133" s="45"/>
    </row>
    <row r="134" spans="4:11" x14ac:dyDescent="0.25">
      <c r="D134" s="43"/>
      <c r="E134" s="43"/>
      <c r="F134" s="43"/>
      <c r="G134" s="43"/>
      <c r="H134" s="44"/>
      <c r="I134" s="45"/>
      <c r="J134" s="45"/>
      <c r="K134" s="45"/>
    </row>
    <row r="135" spans="4:11" x14ac:dyDescent="0.25">
      <c r="D135" s="43"/>
      <c r="E135" s="43"/>
      <c r="F135" s="43"/>
      <c r="G135" s="43"/>
      <c r="H135" s="44"/>
      <c r="I135" s="45"/>
      <c r="J135" s="45"/>
      <c r="K135" s="45"/>
    </row>
    <row r="136" spans="4:11" x14ac:dyDescent="0.25">
      <c r="D136" s="43"/>
      <c r="E136" s="43"/>
      <c r="F136" s="43"/>
      <c r="G136" s="43"/>
      <c r="H136" s="44"/>
      <c r="I136" s="45"/>
      <c r="J136" s="45"/>
      <c r="K136" s="45"/>
    </row>
    <row r="137" spans="4:11" x14ac:dyDescent="0.25">
      <c r="D137" s="43"/>
      <c r="E137" s="43"/>
      <c r="F137" s="43"/>
      <c r="G137" s="43"/>
      <c r="H137" s="44"/>
      <c r="I137" s="45"/>
      <c r="J137" s="45"/>
      <c r="K137" s="45"/>
    </row>
    <row r="138" spans="4:11" x14ac:dyDescent="0.25">
      <c r="D138" s="43"/>
      <c r="E138" s="43"/>
      <c r="F138" s="43"/>
      <c r="G138" s="43"/>
      <c r="H138" s="44"/>
      <c r="I138" s="45"/>
      <c r="J138" s="45"/>
      <c r="K138" s="45"/>
    </row>
    <row r="139" spans="4:11" x14ac:dyDescent="0.25">
      <c r="D139" s="43"/>
      <c r="E139" s="43"/>
      <c r="F139" s="43"/>
      <c r="G139" s="43"/>
      <c r="H139" s="47"/>
      <c r="I139" s="45"/>
      <c r="J139" s="45"/>
      <c r="K139" s="45"/>
    </row>
    <row r="140" spans="4:11" x14ac:dyDescent="0.25">
      <c r="D140" s="43"/>
      <c r="E140" s="43"/>
      <c r="F140" s="43"/>
      <c r="G140" s="43"/>
      <c r="H140" s="47"/>
      <c r="I140" s="45"/>
      <c r="J140" s="45"/>
      <c r="K140" s="45"/>
    </row>
    <row r="141" spans="4:11" x14ac:dyDescent="0.25">
      <c r="D141" s="43"/>
      <c r="E141" s="43"/>
      <c r="F141" s="43"/>
      <c r="G141" s="43"/>
      <c r="H141" s="44"/>
      <c r="I141" s="45"/>
      <c r="J141" s="45"/>
      <c r="K141" s="45"/>
    </row>
    <row r="142" spans="4:11" x14ac:dyDescent="0.25">
      <c r="D142" s="43"/>
      <c r="E142" s="43"/>
      <c r="F142" s="43"/>
      <c r="G142" s="43"/>
      <c r="H142" s="44"/>
      <c r="I142" s="45"/>
      <c r="J142" s="45"/>
      <c r="K142" s="45"/>
    </row>
    <row r="143" spans="4:11" x14ac:dyDescent="0.25">
      <c r="D143" s="43"/>
      <c r="E143" s="43"/>
      <c r="F143" s="43"/>
      <c r="G143" s="43"/>
      <c r="H143" s="47"/>
      <c r="I143" s="45"/>
      <c r="J143" s="45"/>
      <c r="K143" s="45"/>
    </row>
    <row r="144" spans="4:11" x14ac:dyDescent="0.25">
      <c r="D144" s="43"/>
      <c r="E144" s="43"/>
      <c r="F144" s="43"/>
      <c r="G144" s="43"/>
      <c r="H144" s="47"/>
      <c r="I144" s="45"/>
      <c r="J144" s="45"/>
      <c r="K144" s="45"/>
    </row>
    <row r="145" spans="4:11" x14ac:dyDescent="0.25">
      <c r="D145" s="43"/>
      <c r="E145" s="43"/>
      <c r="F145" s="43"/>
      <c r="G145" s="43"/>
      <c r="H145" s="47"/>
      <c r="I145" s="45"/>
      <c r="J145" s="45"/>
      <c r="K145" s="45"/>
    </row>
    <row r="146" spans="4:11" x14ac:dyDescent="0.25">
      <c r="D146" s="43"/>
      <c r="E146" s="43"/>
      <c r="F146" s="43"/>
      <c r="G146" s="43"/>
      <c r="H146" s="47"/>
      <c r="I146" s="45"/>
      <c r="J146" s="45"/>
      <c r="K146" s="45"/>
    </row>
    <row r="147" spans="4:11" x14ac:dyDescent="0.25">
      <c r="D147" s="43"/>
      <c r="E147" s="43"/>
      <c r="F147" s="43"/>
      <c r="G147" s="43"/>
      <c r="H147" s="47"/>
      <c r="I147" s="45"/>
      <c r="J147" s="45"/>
      <c r="K147" s="45"/>
    </row>
    <row r="148" spans="4:11" x14ac:dyDescent="0.25">
      <c r="D148" s="43"/>
      <c r="E148" s="43"/>
      <c r="F148" s="43"/>
      <c r="G148" s="43"/>
      <c r="H148" s="44"/>
      <c r="I148" s="45"/>
      <c r="J148" s="45"/>
      <c r="K148" s="45"/>
    </row>
    <row r="149" spans="4:11" x14ac:dyDescent="0.25">
      <c r="D149" s="43"/>
      <c r="E149" s="43"/>
      <c r="F149" s="43"/>
      <c r="G149" s="43"/>
      <c r="H149" s="44"/>
      <c r="I149" s="45"/>
      <c r="J149" s="45"/>
      <c r="K149" s="45"/>
    </row>
    <row r="150" spans="4:11" x14ac:dyDescent="0.25">
      <c r="D150" s="43"/>
      <c r="E150" s="43"/>
      <c r="F150" s="43"/>
      <c r="G150" s="43"/>
      <c r="H150" s="44"/>
      <c r="I150" s="45"/>
      <c r="J150" s="45"/>
      <c r="K150" s="45"/>
    </row>
    <row r="151" spans="4:11" x14ac:dyDescent="0.25">
      <c r="D151" s="43"/>
      <c r="E151" s="43"/>
      <c r="F151" s="43"/>
      <c r="G151" s="43"/>
      <c r="H151" s="47"/>
      <c r="I151" s="45"/>
      <c r="J151" s="45"/>
      <c r="K151" s="45"/>
    </row>
    <row r="152" spans="4:11" x14ac:dyDescent="0.25">
      <c r="D152" s="43"/>
      <c r="E152" s="43"/>
      <c r="F152" s="43"/>
      <c r="G152" s="43"/>
      <c r="H152" s="47"/>
      <c r="I152" s="45"/>
      <c r="J152" s="45"/>
      <c r="K152" s="45"/>
    </row>
    <row r="153" spans="4:11" x14ac:dyDescent="0.25">
      <c r="D153" s="43"/>
      <c r="E153" s="43"/>
      <c r="F153" s="43"/>
      <c r="G153" s="43"/>
      <c r="H153" s="44"/>
      <c r="I153" s="45"/>
      <c r="J153" s="45"/>
      <c r="K153" s="45"/>
    </row>
    <row r="154" spans="4:11" x14ac:dyDescent="0.25">
      <c r="D154" s="43"/>
      <c r="E154" s="43"/>
      <c r="F154" s="43"/>
      <c r="G154" s="43"/>
      <c r="H154" s="44"/>
      <c r="I154" s="45"/>
      <c r="J154" s="45"/>
      <c r="K154" s="45"/>
    </row>
    <row r="155" spans="4:11" x14ac:dyDescent="0.25">
      <c r="D155" s="43"/>
      <c r="E155" s="43"/>
      <c r="F155" s="43"/>
      <c r="G155" s="43"/>
      <c r="H155" s="47"/>
      <c r="I155" s="45"/>
      <c r="J155" s="45"/>
      <c r="K155" s="45"/>
    </row>
    <row r="156" spans="4:11" x14ac:dyDescent="0.25">
      <c r="D156" s="43"/>
      <c r="E156" s="43"/>
      <c r="F156" s="43"/>
      <c r="G156" s="43"/>
      <c r="H156" s="47"/>
      <c r="I156" s="45"/>
      <c r="J156" s="45"/>
      <c r="K156" s="45"/>
    </row>
    <row r="157" spans="4:11" x14ac:dyDescent="0.25">
      <c r="D157" s="43"/>
      <c r="E157" s="43"/>
      <c r="F157" s="43"/>
      <c r="G157" s="43"/>
      <c r="H157" s="47"/>
      <c r="I157" s="45"/>
      <c r="J157" s="45"/>
      <c r="K157" s="45"/>
    </row>
    <row r="158" spans="4:11" x14ac:dyDescent="0.25">
      <c r="D158" s="43"/>
      <c r="E158" s="43"/>
      <c r="F158" s="43"/>
      <c r="G158" s="43"/>
      <c r="H158" s="47"/>
      <c r="I158" s="45"/>
      <c r="J158" s="45"/>
      <c r="K158" s="45"/>
    </row>
    <row r="159" spans="4:11" x14ac:dyDescent="0.25">
      <c r="D159" s="43"/>
      <c r="E159" s="43"/>
      <c r="F159" s="43"/>
      <c r="G159" s="43"/>
      <c r="H159" s="44"/>
      <c r="I159" s="45"/>
      <c r="J159" s="45"/>
      <c r="K159" s="45"/>
    </row>
    <row r="160" spans="4:11" x14ac:dyDescent="0.25">
      <c r="D160" s="43"/>
      <c r="E160" s="43"/>
      <c r="F160" s="43"/>
      <c r="G160" s="43"/>
      <c r="H160" s="44"/>
      <c r="I160" s="45"/>
      <c r="J160" s="45"/>
      <c r="K160" s="45"/>
    </row>
    <row r="161" spans="4:11" x14ac:dyDescent="0.25">
      <c r="D161" s="43"/>
      <c r="E161" s="43"/>
      <c r="F161" s="43"/>
      <c r="G161" s="43"/>
      <c r="H161" s="44"/>
      <c r="I161" s="45"/>
      <c r="J161" s="45"/>
      <c r="K161" s="45"/>
    </row>
    <row r="162" spans="4:11" x14ac:dyDescent="0.25">
      <c r="D162" s="43"/>
      <c r="E162" s="43"/>
      <c r="F162" s="43"/>
      <c r="G162" s="43"/>
      <c r="H162" s="44"/>
      <c r="I162" s="45"/>
      <c r="J162" s="45"/>
      <c r="K162" s="45"/>
    </row>
    <row r="163" spans="4:11" x14ac:dyDescent="0.25">
      <c r="D163" s="43"/>
      <c r="E163" s="43"/>
      <c r="F163" s="43"/>
      <c r="G163" s="43"/>
      <c r="H163" s="44"/>
      <c r="I163" s="45"/>
      <c r="J163" s="45"/>
      <c r="K163" s="45"/>
    </row>
    <row r="164" spans="4:11" x14ac:dyDescent="0.25">
      <c r="D164" s="43"/>
      <c r="E164" s="43"/>
      <c r="F164" s="43"/>
      <c r="G164" s="43"/>
      <c r="H164" s="47"/>
      <c r="I164" s="45"/>
      <c r="J164" s="45"/>
      <c r="K164" s="45"/>
    </row>
    <row r="165" spans="4:11" x14ac:dyDescent="0.25">
      <c r="D165" s="43"/>
      <c r="E165" s="43"/>
      <c r="F165" s="43"/>
      <c r="G165" s="43"/>
      <c r="H165" s="44"/>
      <c r="I165" s="45"/>
      <c r="J165" s="45"/>
      <c r="K165" s="45"/>
    </row>
    <row r="166" spans="4:11" x14ac:dyDescent="0.25">
      <c r="D166" s="43"/>
      <c r="E166" s="43"/>
      <c r="F166" s="43"/>
      <c r="G166" s="43"/>
      <c r="H166" s="44"/>
      <c r="I166" s="45"/>
      <c r="J166" s="45"/>
      <c r="K166" s="45"/>
    </row>
    <row r="167" spans="4:11" x14ac:dyDescent="0.25">
      <c r="D167" s="43"/>
      <c r="E167" s="43"/>
      <c r="F167" s="43"/>
      <c r="G167" s="43"/>
      <c r="H167" s="47"/>
      <c r="I167" s="45"/>
      <c r="J167" s="45"/>
      <c r="K167" s="45"/>
    </row>
    <row r="168" spans="4:11" x14ac:dyDescent="0.25">
      <c r="D168" s="43"/>
      <c r="E168" s="43"/>
      <c r="F168" s="43"/>
      <c r="G168" s="43"/>
      <c r="H168" s="47"/>
      <c r="I168" s="45"/>
      <c r="J168" s="45"/>
      <c r="K168" s="45"/>
    </row>
    <row r="169" spans="4:11" x14ac:dyDescent="0.25">
      <c r="D169" s="43"/>
      <c r="E169" s="43"/>
      <c r="F169" s="43"/>
      <c r="G169" s="43"/>
      <c r="H169" s="47"/>
      <c r="I169" s="45"/>
      <c r="J169" s="45"/>
      <c r="K169" s="45"/>
    </row>
    <row r="170" spans="4:11" x14ac:dyDescent="0.25">
      <c r="D170" s="43"/>
      <c r="E170" s="43"/>
      <c r="F170" s="43"/>
      <c r="G170" s="43"/>
      <c r="H170" s="47"/>
      <c r="I170" s="45"/>
      <c r="J170" s="45"/>
      <c r="K170" s="45"/>
    </row>
    <row r="171" spans="4:11" x14ac:dyDescent="0.25">
      <c r="D171" s="43"/>
      <c r="E171" s="43"/>
      <c r="F171" s="43"/>
      <c r="G171" s="43"/>
      <c r="H171" s="47"/>
      <c r="I171" s="45"/>
      <c r="J171" s="45"/>
      <c r="K171" s="45"/>
    </row>
    <row r="172" spans="4:11" x14ac:dyDescent="0.25">
      <c r="D172" s="43"/>
      <c r="E172" s="43"/>
      <c r="F172" s="43"/>
      <c r="G172" s="43"/>
      <c r="H172" s="47"/>
      <c r="I172" s="45"/>
      <c r="J172" s="45"/>
      <c r="K172" s="45"/>
    </row>
    <row r="173" spans="4:11" x14ac:dyDescent="0.25">
      <c r="D173" s="43"/>
      <c r="E173" s="43"/>
      <c r="F173" s="43"/>
      <c r="G173" s="43"/>
      <c r="H173" s="44"/>
      <c r="I173" s="45"/>
      <c r="J173" s="45"/>
      <c r="K173" s="45"/>
    </row>
    <row r="174" spans="4:11" x14ac:dyDescent="0.25">
      <c r="D174" s="43"/>
      <c r="E174" s="43"/>
      <c r="F174" s="43"/>
      <c r="G174" s="43"/>
      <c r="H174" s="44"/>
      <c r="I174" s="45"/>
      <c r="J174" s="45"/>
      <c r="K174" s="45"/>
    </row>
    <row r="175" spans="4:11" x14ac:dyDescent="0.25">
      <c r="D175" s="43"/>
      <c r="E175" s="43"/>
      <c r="F175" s="43"/>
      <c r="G175" s="43"/>
      <c r="H175" s="47"/>
      <c r="I175" s="45"/>
      <c r="J175" s="45"/>
      <c r="K175" s="45"/>
    </row>
    <row r="176" spans="4:11" x14ac:dyDescent="0.25">
      <c r="D176" s="43"/>
      <c r="E176" s="43"/>
      <c r="F176" s="43"/>
      <c r="G176" s="43"/>
      <c r="H176" s="47"/>
      <c r="I176" s="45"/>
      <c r="J176" s="45"/>
      <c r="K176" s="45"/>
    </row>
    <row r="177" spans="4:11" x14ac:dyDescent="0.25">
      <c r="D177" s="43"/>
      <c r="E177" s="43"/>
      <c r="F177" s="43"/>
      <c r="G177" s="43"/>
      <c r="H177" s="44"/>
      <c r="I177" s="45"/>
      <c r="J177" s="45"/>
      <c r="K177" s="45"/>
    </row>
    <row r="178" spans="4:11" x14ac:dyDescent="0.25">
      <c r="D178" s="43"/>
      <c r="E178" s="43"/>
      <c r="F178" s="43"/>
      <c r="G178" s="43"/>
      <c r="H178" s="44"/>
      <c r="I178" s="45"/>
      <c r="J178" s="45"/>
      <c r="K178" s="45"/>
    </row>
    <row r="179" spans="4:11" x14ac:dyDescent="0.25">
      <c r="D179" s="43"/>
      <c r="E179" s="43"/>
      <c r="F179" s="43"/>
      <c r="G179" s="43"/>
      <c r="H179" s="47"/>
      <c r="I179" s="45"/>
      <c r="J179" s="45"/>
      <c r="K179" s="45"/>
    </row>
    <row r="180" spans="4:11" x14ac:dyDescent="0.25">
      <c r="D180" s="43"/>
      <c r="E180" s="43"/>
      <c r="F180" s="43"/>
      <c r="G180" s="43"/>
      <c r="H180" s="47"/>
      <c r="I180" s="45"/>
      <c r="J180" s="45"/>
      <c r="K180" s="45"/>
    </row>
    <row r="181" spans="4:11" x14ac:dyDescent="0.25">
      <c r="D181" s="43"/>
      <c r="E181" s="43"/>
      <c r="F181" s="43"/>
      <c r="G181" s="43"/>
      <c r="H181" s="47"/>
      <c r="I181" s="45"/>
      <c r="J181" s="45"/>
      <c r="K181" s="45"/>
    </row>
    <row r="182" spans="4:11" x14ac:dyDescent="0.25">
      <c r="D182" s="43"/>
      <c r="E182" s="43"/>
      <c r="F182" s="43"/>
      <c r="G182" s="43"/>
      <c r="H182" s="47"/>
      <c r="I182" s="45"/>
      <c r="J182" s="45"/>
      <c r="K182" s="45"/>
    </row>
    <row r="183" spans="4:11" x14ac:dyDescent="0.25">
      <c r="D183" s="43"/>
      <c r="E183" s="43"/>
      <c r="F183" s="43"/>
      <c r="G183" s="43"/>
      <c r="H183" s="44"/>
      <c r="I183" s="45"/>
      <c r="J183" s="45"/>
      <c r="K183" s="45"/>
    </row>
    <row r="184" spans="4:11" x14ac:dyDescent="0.25">
      <c r="D184" s="43"/>
      <c r="E184" s="43"/>
      <c r="F184" s="43"/>
      <c r="G184" s="43"/>
      <c r="H184" s="44"/>
      <c r="I184" s="45"/>
      <c r="J184" s="45"/>
      <c r="K184" s="45"/>
    </row>
    <row r="185" spans="4:11" x14ac:dyDescent="0.25">
      <c r="D185" s="43"/>
      <c r="E185" s="43"/>
      <c r="F185" s="43"/>
      <c r="G185" s="43"/>
      <c r="H185" s="44"/>
      <c r="I185" s="45"/>
      <c r="J185" s="45"/>
      <c r="K185" s="45"/>
    </row>
    <row r="186" spans="4:11" x14ac:dyDescent="0.25">
      <c r="D186" s="43"/>
      <c r="E186" s="43"/>
      <c r="F186" s="43"/>
      <c r="G186" s="43"/>
      <c r="H186" s="44"/>
      <c r="I186" s="45"/>
      <c r="J186" s="45"/>
      <c r="K186" s="45"/>
    </row>
    <row r="187" spans="4:11" x14ac:dyDescent="0.25">
      <c r="D187" s="43"/>
      <c r="E187" s="43"/>
      <c r="F187" s="43"/>
      <c r="G187" s="43"/>
      <c r="H187" s="44"/>
      <c r="I187" s="45"/>
      <c r="J187" s="45"/>
      <c r="K187" s="45"/>
    </row>
    <row r="188" spans="4:11" x14ac:dyDescent="0.25">
      <c r="D188" s="43"/>
      <c r="E188" s="43"/>
      <c r="F188" s="43"/>
      <c r="G188" s="43"/>
      <c r="H188" s="44"/>
      <c r="I188" s="45"/>
      <c r="J188" s="45"/>
      <c r="K188" s="45"/>
    </row>
    <row r="189" spans="4:11" x14ac:dyDescent="0.25">
      <c r="D189" s="43"/>
      <c r="E189" s="43"/>
      <c r="F189" s="43"/>
      <c r="G189" s="43"/>
      <c r="H189" s="44"/>
      <c r="I189" s="45"/>
      <c r="J189" s="45"/>
      <c r="K189" s="45"/>
    </row>
    <row r="190" spans="4:11" x14ac:dyDescent="0.25">
      <c r="D190" s="43"/>
      <c r="E190" s="43"/>
      <c r="F190" s="43"/>
      <c r="G190" s="43"/>
      <c r="H190" s="44"/>
      <c r="I190" s="45"/>
      <c r="J190" s="45"/>
      <c r="K190" s="45"/>
    </row>
    <row r="191" spans="4:11" x14ac:dyDescent="0.25">
      <c r="D191" s="43"/>
      <c r="E191" s="43"/>
      <c r="F191" s="43"/>
      <c r="G191" s="43"/>
      <c r="H191" s="47"/>
      <c r="I191" s="45"/>
      <c r="J191" s="45"/>
      <c r="K191" s="45"/>
    </row>
    <row r="192" spans="4:11" x14ac:dyDescent="0.25">
      <c r="D192" s="43"/>
      <c r="E192" s="43"/>
      <c r="F192" s="43"/>
      <c r="G192" s="43"/>
      <c r="H192" s="47"/>
      <c r="I192" s="45"/>
      <c r="J192" s="45"/>
      <c r="K192" s="45"/>
    </row>
    <row r="193" spans="4:11" x14ac:dyDescent="0.25">
      <c r="D193" s="43"/>
      <c r="E193" s="43"/>
      <c r="F193" s="43"/>
      <c r="G193" s="43"/>
      <c r="H193" s="47"/>
      <c r="I193" s="45"/>
      <c r="J193" s="45"/>
      <c r="K193" s="45"/>
    </row>
    <row r="194" spans="4:11" x14ac:dyDescent="0.25">
      <c r="D194" s="43"/>
      <c r="E194" s="43"/>
      <c r="F194" s="43"/>
      <c r="G194" s="43"/>
      <c r="H194" s="44"/>
      <c r="I194" s="45"/>
      <c r="J194" s="45"/>
      <c r="K194" s="45"/>
    </row>
    <row r="195" spans="4:11" x14ac:dyDescent="0.25">
      <c r="D195" s="43"/>
      <c r="E195" s="43"/>
      <c r="F195" s="43"/>
      <c r="G195" s="43"/>
      <c r="H195" s="44"/>
      <c r="I195" s="45"/>
      <c r="J195" s="45"/>
      <c r="K195" s="45"/>
    </row>
    <row r="196" spans="4:11" x14ac:dyDescent="0.25">
      <c r="D196" s="43"/>
      <c r="E196" s="43"/>
      <c r="F196" s="43"/>
      <c r="G196" s="43"/>
      <c r="H196" s="47"/>
      <c r="I196" s="45"/>
      <c r="J196" s="45"/>
      <c r="K196" s="45"/>
    </row>
    <row r="197" spans="4:11" x14ac:dyDescent="0.25">
      <c r="D197" s="43"/>
      <c r="E197" s="43"/>
      <c r="F197" s="43"/>
      <c r="G197" s="43"/>
      <c r="H197" s="47"/>
      <c r="I197" s="45"/>
      <c r="J197" s="45"/>
      <c r="K197" s="45"/>
    </row>
    <row r="198" spans="4:11" x14ac:dyDescent="0.25">
      <c r="D198" s="43"/>
      <c r="E198" s="43"/>
      <c r="F198" s="43"/>
      <c r="G198" s="43"/>
      <c r="H198" s="47"/>
      <c r="I198" s="45"/>
      <c r="J198" s="45"/>
      <c r="K198" s="45"/>
    </row>
    <row r="199" spans="4:11" x14ac:dyDescent="0.25">
      <c r="D199" s="43"/>
      <c r="E199" s="43"/>
      <c r="F199" s="43"/>
      <c r="G199" s="43"/>
      <c r="H199" s="47"/>
      <c r="I199" s="45"/>
      <c r="J199" s="45"/>
      <c r="K199" s="45"/>
    </row>
    <row r="200" spans="4:11" x14ac:dyDescent="0.25">
      <c r="D200" s="43"/>
      <c r="E200" s="43"/>
      <c r="F200" s="43"/>
      <c r="G200" s="43"/>
      <c r="H200" s="44"/>
      <c r="I200" s="45"/>
      <c r="J200" s="45"/>
      <c r="K200" s="45"/>
    </row>
    <row r="201" spans="4:11" x14ac:dyDescent="0.25">
      <c r="D201" s="43"/>
      <c r="E201" s="43"/>
      <c r="F201" s="43"/>
      <c r="G201" s="43"/>
      <c r="H201" s="44"/>
      <c r="I201" s="45"/>
      <c r="J201" s="45"/>
      <c r="K201" s="45"/>
    </row>
    <row r="202" spans="4:11" x14ac:dyDescent="0.25">
      <c r="D202" s="43"/>
      <c r="E202" s="43"/>
      <c r="F202" s="43"/>
      <c r="G202" s="43"/>
      <c r="H202" s="44"/>
      <c r="I202" s="45"/>
      <c r="J202" s="45"/>
      <c r="K202" s="45"/>
    </row>
    <row r="203" spans="4:11" x14ac:dyDescent="0.25">
      <c r="D203" s="43"/>
      <c r="E203" s="43"/>
      <c r="F203" s="43"/>
      <c r="G203" s="43"/>
      <c r="H203" s="44"/>
      <c r="I203" s="45"/>
      <c r="J203" s="45"/>
      <c r="K203" s="45"/>
    </row>
    <row r="204" spans="4:11" x14ac:dyDescent="0.25">
      <c r="D204" s="43"/>
      <c r="E204" s="43"/>
      <c r="F204" s="43"/>
      <c r="G204" s="43"/>
      <c r="H204" s="44"/>
      <c r="I204" s="45"/>
      <c r="J204" s="45"/>
      <c r="K204" s="45"/>
    </row>
    <row r="205" spans="4:11" x14ac:dyDescent="0.25">
      <c r="D205" s="43"/>
      <c r="E205" s="43"/>
      <c r="F205" s="43"/>
      <c r="G205" s="43"/>
      <c r="H205" s="44"/>
      <c r="I205" s="45"/>
      <c r="J205" s="45"/>
      <c r="K205" s="45"/>
    </row>
    <row r="206" spans="4:11" x14ac:dyDescent="0.25">
      <c r="D206" s="43"/>
      <c r="E206" s="43"/>
      <c r="F206" s="43"/>
      <c r="G206" s="43"/>
      <c r="H206" s="44"/>
      <c r="I206" s="45"/>
      <c r="J206" s="45"/>
      <c r="K206" s="45"/>
    </row>
    <row r="207" spans="4:11" x14ac:dyDescent="0.25">
      <c r="D207" s="43"/>
      <c r="E207" s="43"/>
      <c r="F207" s="43"/>
      <c r="G207" s="43"/>
      <c r="H207" s="44"/>
      <c r="I207" s="45"/>
      <c r="J207" s="45"/>
      <c r="K207" s="45"/>
    </row>
    <row r="208" spans="4:11" x14ac:dyDescent="0.25">
      <c r="D208" s="43"/>
      <c r="E208" s="43"/>
      <c r="F208" s="43"/>
      <c r="G208" s="43"/>
      <c r="H208" s="44"/>
      <c r="I208" s="45"/>
      <c r="J208" s="45"/>
      <c r="K208" s="45"/>
    </row>
    <row r="209" spans="4:11" x14ac:dyDescent="0.25">
      <c r="D209" s="43"/>
      <c r="E209" s="43"/>
      <c r="F209" s="43"/>
      <c r="G209" s="43"/>
      <c r="H209" s="44"/>
      <c r="I209" s="45"/>
      <c r="J209" s="45"/>
      <c r="K209" s="45"/>
    </row>
    <row r="210" spans="4:11" x14ac:dyDescent="0.25">
      <c r="D210" s="43"/>
      <c r="E210" s="43"/>
      <c r="F210" s="43"/>
      <c r="G210" s="43"/>
      <c r="H210" s="44"/>
      <c r="I210" s="45"/>
      <c r="J210" s="45"/>
      <c r="K210" s="45"/>
    </row>
    <row r="211" spans="4:11" x14ac:dyDescent="0.25">
      <c r="D211" s="43"/>
      <c r="E211" s="43"/>
      <c r="F211" s="43"/>
      <c r="G211" s="43"/>
      <c r="H211" s="44"/>
      <c r="I211" s="45"/>
      <c r="J211" s="45"/>
      <c r="K211" s="45"/>
    </row>
    <row r="212" spans="4:11" x14ac:dyDescent="0.25">
      <c r="D212" s="43"/>
      <c r="E212" s="43"/>
      <c r="F212" s="43"/>
      <c r="G212" s="43"/>
      <c r="H212" s="44"/>
      <c r="I212" s="45"/>
      <c r="J212" s="45"/>
      <c r="K212" s="45"/>
    </row>
    <row r="213" spans="4:11" x14ac:dyDescent="0.25">
      <c r="D213" s="43"/>
      <c r="E213" s="43"/>
      <c r="F213" s="43"/>
      <c r="G213" s="43"/>
      <c r="H213" s="44"/>
      <c r="I213" s="45"/>
      <c r="J213" s="45"/>
      <c r="K213" s="45"/>
    </row>
    <row r="214" spans="4:11" x14ac:dyDescent="0.25">
      <c r="D214" s="43"/>
      <c r="E214" s="43"/>
      <c r="F214" s="43"/>
      <c r="G214" s="43"/>
      <c r="H214" s="44"/>
      <c r="I214" s="44"/>
      <c r="J214" s="44"/>
      <c r="K214" s="45"/>
    </row>
    <row r="215" spans="4:11" x14ac:dyDescent="0.25">
      <c r="D215" s="43"/>
      <c r="E215" s="43"/>
      <c r="F215" s="43"/>
      <c r="G215" s="43"/>
      <c r="H215" s="44"/>
      <c r="I215" s="45"/>
      <c r="J215" s="45"/>
      <c r="K215" s="45"/>
    </row>
    <row r="216" spans="4:11" x14ac:dyDescent="0.25">
      <c r="D216" s="43"/>
      <c r="E216" s="43"/>
      <c r="F216" s="43"/>
      <c r="G216" s="43"/>
      <c r="H216" s="44"/>
      <c r="I216" s="45"/>
      <c r="J216" s="45"/>
      <c r="K216" s="45"/>
    </row>
    <row r="217" spans="4:11" x14ac:dyDescent="0.25">
      <c r="D217" s="43"/>
      <c r="E217" s="43"/>
      <c r="F217" s="43"/>
      <c r="G217" s="43"/>
      <c r="H217" s="44"/>
      <c r="I217" s="45"/>
      <c r="J217" s="45"/>
      <c r="K217" s="45"/>
    </row>
    <row r="218" spans="4:11" x14ac:dyDescent="0.25">
      <c r="D218" s="43"/>
      <c r="E218" s="43"/>
      <c r="F218" s="43"/>
      <c r="G218" s="43"/>
      <c r="H218" s="44"/>
      <c r="I218" s="45"/>
      <c r="J218" s="45"/>
      <c r="K218" s="45"/>
    </row>
    <row r="219" spans="4:11" x14ac:dyDescent="0.25">
      <c r="D219" s="43"/>
      <c r="E219" s="43"/>
      <c r="F219" s="43"/>
      <c r="G219" s="43"/>
      <c r="H219" s="44"/>
      <c r="I219" s="48"/>
      <c r="J219" s="48"/>
      <c r="K219" s="48"/>
    </row>
    <row r="220" spans="4:11" x14ac:dyDescent="0.25">
      <c r="D220" s="43"/>
      <c r="E220" s="43"/>
      <c r="F220" s="43"/>
      <c r="G220" s="43"/>
      <c r="H220" s="49"/>
      <c r="I220" s="48"/>
      <c r="J220" s="48"/>
      <c r="K220" s="48"/>
    </row>
    <row r="221" spans="4:11" x14ac:dyDescent="0.25">
      <c r="D221" s="43"/>
      <c r="E221" s="43"/>
      <c r="F221" s="43"/>
      <c r="G221" s="43"/>
      <c r="H221" s="49"/>
      <c r="I221" s="48"/>
      <c r="J221" s="48"/>
      <c r="K221" s="48"/>
    </row>
    <row r="222" spans="4:11" x14ac:dyDescent="0.25">
      <c r="D222" s="43"/>
      <c r="E222" s="43"/>
      <c r="F222" s="43"/>
      <c r="G222" s="43"/>
      <c r="H222" s="44"/>
      <c r="I222" s="48"/>
      <c r="J222" s="48"/>
      <c r="K222" s="48"/>
    </row>
    <row r="223" spans="4:11" x14ac:dyDescent="0.25">
      <c r="D223" s="43"/>
      <c r="E223" s="43"/>
      <c r="F223" s="43"/>
      <c r="G223" s="43"/>
      <c r="H223" s="44"/>
      <c r="I223" s="48"/>
      <c r="J223" s="48"/>
      <c r="K223" s="48"/>
    </row>
    <row r="224" spans="4:11" x14ac:dyDescent="0.25">
      <c r="D224" s="43"/>
      <c r="E224" s="43"/>
      <c r="F224" s="43"/>
      <c r="G224" s="43"/>
      <c r="H224" s="44"/>
      <c r="I224" s="45"/>
      <c r="J224" s="45"/>
      <c r="K224" s="45"/>
    </row>
    <row r="225" spans="4:11" x14ac:dyDescent="0.25">
      <c r="D225" s="43"/>
      <c r="E225" s="43"/>
      <c r="F225" s="43"/>
      <c r="G225" s="43"/>
      <c r="H225" s="44"/>
      <c r="I225" s="45"/>
      <c r="J225" s="45"/>
      <c r="K225" s="45"/>
    </row>
    <row r="226" spans="4:11" x14ac:dyDescent="0.25">
      <c r="D226" s="43"/>
      <c r="E226" s="43"/>
      <c r="F226" s="43"/>
      <c r="G226" s="43"/>
      <c r="H226" s="44"/>
      <c r="I226" s="45"/>
      <c r="J226" s="45"/>
      <c r="K226" s="45"/>
    </row>
    <row r="227" spans="4:11" x14ac:dyDescent="0.25">
      <c r="D227" s="43"/>
      <c r="E227" s="43"/>
      <c r="F227" s="43"/>
      <c r="G227" s="43"/>
      <c r="H227" s="44"/>
      <c r="I227" s="45"/>
      <c r="J227" s="45"/>
      <c r="K227" s="45"/>
    </row>
    <row r="228" spans="4:11" x14ac:dyDescent="0.25">
      <c r="D228" s="43"/>
      <c r="E228" s="43"/>
      <c r="F228" s="43"/>
      <c r="G228" s="43"/>
      <c r="H228" s="44"/>
      <c r="I228" s="45"/>
      <c r="J228" s="45"/>
      <c r="K228" s="45"/>
    </row>
    <row r="229" spans="4:11" x14ac:dyDescent="0.25">
      <c r="D229" s="43"/>
      <c r="E229" s="43"/>
      <c r="F229" s="43"/>
      <c r="G229" s="43"/>
      <c r="H229" s="44"/>
      <c r="I229" s="45"/>
      <c r="J229" s="45"/>
      <c r="K229" s="45"/>
    </row>
    <row r="230" spans="4:11" x14ac:dyDescent="0.25">
      <c r="D230" s="43"/>
      <c r="E230" s="43"/>
      <c r="F230" s="43"/>
      <c r="G230" s="43"/>
      <c r="H230" s="44"/>
      <c r="I230" s="45"/>
      <c r="J230" s="45"/>
      <c r="K230" s="45"/>
    </row>
    <row r="231" spans="4:11" x14ac:dyDescent="0.25">
      <c r="D231" s="43"/>
      <c r="E231" s="43"/>
      <c r="F231" s="43"/>
      <c r="G231" s="43"/>
      <c r="H231" s="44"/>
      <c r="I231" s="45"/>
      <c r="J231" s="45"/>
      <c r="K231" s="45"/>
    </row>
    <row r="232" spans="4:11" x14ac:dyDescent="0.25">
      <c r="D232" s="43"/>
      <c r="E232" s="43"/>
      <c r="F232" s="43"/>
      <c r="G232" s="43"/>
      <c r="H232" s="44"/>
      <c r="I232" s="45"/>
      <c r="J232" s="45"/>
      <c r="K232" s="45"/>
    </row>
    <row r="233" spans="4:11" x14ac:dyDescent="0.25">
      <c r="D233" s="43"/>
      <c r="E233" s="43"/>
      <c r="F233" s="43"/>
      <c r="G233" s="43"/>
      <c r="H233" s="44"/>
      <c r="I233" s="45"/>
      <c r="J233" s="45"/>
      <c r="K233" s="45"/>
    </row>
    <row r="234" spans="4:11" x14ac:dyDescent="0.25">
      <c r="D234" s="43"/>
      <c r="E234" s="43"/>
      <c r="F234" s="43"/>
      <c r="G234" s="43"/>
      <c r="H234" s="44"/>
      <c r="I234" s="45"/>
      <c r="J234" s="45"/>
      <c r="K234" s="45"/>
    </row>
    <row r="235" spans="4:11" x14ac:dyDescent="0.25">
      <c r="D235" s="43"/>
      <c r="E235" s="43"/>
      <c r="F235" s="43"/>
      <c r="G235" s="43"/>
      <c r="H235" s="44"/>
      <c r="I235" s="45"/>
      <c r="J235" s="45"/>
      <c r="K235" s="45"/>
    </row>
    <row r="236" spans="4:11" x14ac:dyDescent="0.25">
      <c r="D236" s="43"/>
      <c r="E236" s="43"/>
      <c r="F236" s="43"/>
      <c r="G236" s="43"/>
      <c r="H236" s="44"/>
      <c r="I236" s="45"/>
      <c r="J236" s="45"/>
      <c r="K236" s="45"/>
    </row>
    <row r="237" spans="4:11" x14ac:dyDescent="0.25">
      <c r="D237" s="43"/>
      <c r="E237" s="43"/>
      <c r="F237" s="43"/>
      <c r="G237" s="43"/>
      <c r="H237" s="44"/>
      <c r="I237" s="45"/>
      <c r="J237" s="45"/>
      <c r="K237" s="45"/>
    </row>
    <row r="238" spans="4:11" x14ac:dyDescent="0.25">
      <c r="D238" s="43"/>
      <c r="E238" s="43"/>
      <c r="F238" s="43"/>
      <c r="G238" s="43"/>
      <c r="H238" s="44"/>
      <c r="I238" s="45"/>
      <c r="J238" s="45"/>
      <c r="K238" s="45"/>
    </row>
    <row r="239" spans="4:11" x14ac:dyDescent="0.25">
      <c r="D239" s="43"/>
      <c r="E239" s="43"/>
      <c r="F239" s="43"/>
      <c r="G239" s="43"/>
      <c r="H239" s="44"/>
      <c r="I239" s="45"/>
      <c r="J239" s="45"/>
      <c r="K239" s="45"/>
    </row>
    <row r="240" spans="4:11" x14ac:dyDescent="0.25">
      <c r="D240" s="43"/>
      <c r="E240" s="43"/>
      <c r="F240" s="43"/>
      <c r="G240" s="43"/>
      <c r="H240" s="44"/>
      <c r="I240" s="45"/>
      <c r="J240" s="45"/>
      <c r="K240" s="45"/>
    </row>
    <row r="241" spans="4:11" x14ac:dyDescent="0.25">
      <c r="D241" s="43"/>
      <c r="E241" s="43"/>
      <c r="F241" s="43"/>
      <c r="G241" s="43"/>
      <c r="H241" s="44"/>
      <c r="I241" s="45"/>
      <c r="J241" s="45"/>
      <c r="K241" s="45"/>
    </row>
    <row r="242" spans="4:11" x14ac:dyDescent="0.25">
      <c r="D242" s="43"/>
      <c r="E242" s="43"/>
      <c r="F242" s="43"/>
      <c r="G242" s="43"/>
      <c r="H242" s="44"/>
      <c r="I242" s="45"/>
      <c r="J242" s="45"/>
      <c r="K242" s="45"/>
    </row>
    <row r="243" spans="4:11" x14ac:dyDescent="0.25">
      <c r="D243" s="43"/>
      <c r="E243" s="43"/>
      <c r="F243" s="43"/>
      <c r="G243" s="43"/>
      <c r="H243" s="44"/>
      <c r="I243" s="45"/>
      <c r="J243" s="45"/>
      <c r="K243" s="45"/>
    </row>
    <row r="244" spans="4:11" x14ac:dyDescent="0.25">
      <c r="D244" s="43"/>
      <c r="E244" s="43"/>
      <c r="F244" s="43"/>
      <c r="G244" s="43"/>
      <c r="H244" s="44"/>
      <c r="I244" s="45"/>
      <c r="J244" s="45"/>
      <c r="K244" s="45"/>
    </row>
    <row r="245" spans="4:11" x14ac:dyDescent="0.25">
      <c r="D245" s="43"/>
      <c r="E245" s="43"/>
      <c r="F245" s="43"/>
      <c r="G245" s="43"/>
      <c r="H245" s="44"/>
      <c r="I245" s="45"/>
      <c r="J245" s="45"/>
      <c r="K245" s="45"/>
    </row>
    <row r="246" spans="4:11" x14ac:dyDescent="0.25">
      <c r="D246" s="43"/>
      <c r="E246" s="43"/>
      <c r="F246" s="43"/>
      <c r="G246" s="43"/>
      <c r="H246" s="44"/>
      <c r="I246" s="45"/>
      <c r="J246" s="45"/>
      <c r="K246" s="45"/>
    </row>
    <row r="247" spans="4:11" x14ac:dyDescent="0.25">
      <c r="D247" s="43"/>
      <c r="E247" s="43"/>
      <c r="F247" s="43"/>
      <c r="G247" s="43"/>
      <c r="H247" s="44"/>
      <c r="I247" s="45"/>
      <c r="J247" s="45"/>
      <c r="K247" s="45"/>
    </row>
    <row r="248" spans="4:11" x14ac:dyDescent="0.25">
      <c r="D248" s="43"/>
      <c r="E248" s="43"/>
      <c r="F248" s="43"/>
      <c r="G248" s="43"/>
      <c r="H248" s="44"/>
      <c r="I248" s="45"/>
      <c r="J248" s="45"/>
      <c r="K248" s="45"/>
    </row>
    <row r="249" spans="4:11" x14ac:dyDescent="0.25">
      <c r="D249" s="43"/>
      <c r="E249" s="43"/>
      <c r="F249" s="43"/>
      <c r="G249" s="43"/>
      <c r="H249" s="44"/>
      <c r="I249" s="45"/>
      <c r="J249" s="45"/>
      <c r="K249" s="45"/>
    </row>
    <row r="250" spans="4:11" x14ac:dyDescent="0.25">
      <c r="D250" s="43"/>
      <c r="E250" s="43"/>
      <c r="F250" s="43"/>
      <c r="G250" s="43"/>
      <c r="H250" s="44"/>
      <c r="I250" s="45"/>
      <c r="J250" s="45"/>
      <c r="K250" s="45"/>
    </row>
    <row r="251" spans="4:11" x14ac:dyDescent="0.25">
      <c r="D251" s="43"/>
      <c r="E251" s="43"/>
      <c r="F251" s="43"/>
      <c r="G251" s="43"/>
      <c r="H251" s="47"/>
      <c r="I251" s="45"/>
      <c r="J251" s="45"/>
      <c r="K251" s="45"/>
    </row>
    <row r="252" spans="4:11" x14ac:dyDescent="0.25">
      <c r="D252" s="43"/>
      <c r="E252" s="43"/>
      <c r="F252" s="43"/>
      <c r="G252" s="43"/>
      <c r="H252" s="44"/>
      <c r="I252" s="45"/>
      <c r="J252" s="45"/>
      <c r="K252" s="45"/>
    </row>
    <row r="253" spans="4:11" x14ac:dyDescent="0.25">
      <c r="D253" s="43"/>
      <c r="E253" s="43"/>
      <c r="F253" s="43"/>
      <c r="G253" s="43"/>
      <c r="H253" s="44"/>
      <c r="I253" s="45"/>
      <c r="J253" s="45"/>
      <c r="K253" s="45"/>
    </row>
    <row r="254" spans="4:11" x14ac:dyDescent="0.25">
      <c r="D254" s="43"/>
      <c r="E254" s="43"/>
      <c r="F254" s="43"/>
      <c r="G254" s="43"/>
      <c r="H254" s="44"/>
      <c r="I254" s="45"/>
      <c r="J254" s="45"/>
      <c r="K254" s="45"/>
    </row>
    <row r="255" spans="4:11" x14ac:dyDescent="0.25">
      <c r="D255" s="43"/>
      <c r="E255" s="43"/>
      <c r="F255" s="43"/>
      <c r="G255" s="43"/>
      <c r="H255" s="50"/>
      <c r="I255" s="45"/>
      <c r="J255" s="45"/>
      <c r="K255" s="45"/>
    </row>
    <row r="256" spans="4:11" x14ac:dyDescent="0.25">
      <c r="D256" s="43"/>
      <c r="E256" s="43"/>
      <c r="F256" s="43"/>
      <c r="G256" s="43"/>
      <c r="H256" s="51"/>
      <c r="I256" s="45"/>
      <c r="J256" s="45"/>
      <c r="K256" s="45"/>
    </row>
    <row r="257" spans="4:11" x14ac:dyDescent="0.25">
      <c r="D257" s="43"/>
      <c r="E257" s="43"/>
      <c r="F257" s="43"/>
      <c r="G257" s="43"/>
      <c r="H257" s="51"/>
      <c r="I257" s="45"/>
      <c r="J257" s="45"/>
      <c r="K257" s="45"/>
    </row>
    <row r="258" spans="4:11" x14ac:dyDescent="0.25">
      <c r="D258" s="43"/>
      <c r="E258" s="43"/>
      <c r="F258" s="43"/>
      <c r="G258" s="43"/>
      <c r="H258" s="44"/>
      <c r="I258" s="45"/>
      <c r="J258" s="45"/>
      <c r="K258" s="45"/>
    </row>
    <row r="259" spans="4:11" x14ac:dyDescent="0.25">
      <c r="D259" s="43"/>
      <c r="E259" s="43"/>
      <c r="F259" s="43"/>
      <c r="G259" s="43"/>
      <c r="H259" s="50"/>
      <c r="I259" s="45"/>
      <c r="J259" s="45"/>
      <c r="K259" s="45"/>
    </row>
    <row r="260" spans="4:11" x14ac:dyDescent="0.25">
      <c r="D260" s="43"/>
      <c r="E260" s="43"/>
      <c r="F260" s="43"/>
      <c r="G260" s="43"/>
      <c r="H260" s="51"/>
      <c r="I260" s="45"/>
      <c r="J260" s="45"/>
      <c r="K260" s="45"/>
    </row>
    <row r="261" spans="4:11" x14ac:dyDescent="0.25">
      <c r="D261" s="43"/>
      <c r="E261" s="43"/>
      <c r="F261" s="43"/>
      <c r="G261" s="43"/>
      <c r="H261" s="51"/>
      <c r="I261" s="45"/>
      <c r="J261" s="45"/>
      <c r="K261" s="45"/>
    </row>
    <row r="262" spans="4:11" x14ac:dyDescent="0.25">
      <c r="D262" s="43"/>
      <c r="E262" s="43"/>
      <c r="F262" s="43"/>
      <c r="G262" s="43"/>
      <c r="H262" s="44"/>
      <c r="I262" s="45"/>
      <c r="J262" s="45"/>
      <c r="K262" s="45"/>
    </row>
    <row r="263" spans="4:11" x14ac:dyDescent="0.25">
      <c r="D263" s="43"/>
      <c r="E263" s="43"/>
      <c r="F263" s="43"/>
      <c r="G263" s="43"/>
      <c r="H263" s="44"/>
      <c r="I263" s="45"/>
      <c r="J263" s="45"/>
      <c r="K263" s="45"/>
    </row>
    <row r="264" spans="4:11" x14ac:dyDescent="0.25">
      <c r="D264" s="43"/>
      <c r="E264" s="43"/>
      <c r="F264" s="43"/>
      <c r="G264" s="43"/>
      <c r="H264" s="44"/>
      <c r="I264" s="45"/>
      <c r="J264" s="45"/>
      <c r="K264" s="45"/>
    </row>
    <row r="265" spans="4:11" x14ac:dyDescent="0.25">
      <c r="D265" s="43"/>
      <c r="E265" s="43"/>
      <c r="F265" s="43"/>
      <c r="G265" s="43"/>
      <c r="H265" s="44"/>
      <c r="I265" s="45"/>
      <c r="J265" s="45"/>
      <c r="K265" s="45"/>
    </row>
    <row r="266" spans="4:11" x14ac:dyDescent="0.25">
      <c r="D266" s="43"/>
      <c r="E266" s="43"/>
      <c r="F266" s="43"/>
      <c r="G266" s="43"/>
      <c r="H266" s="44"/>
      <c r="I266" s="45"/>
      <c r="J266" s="45"/>
      <c r="K266" s="45"/>
    </row>
    <row r="267" spans="4:11" x14ac:dyDescent="0.25">
      <c r="D267" s="43"/>
      <c r="E267" s="43"/>
      <c r="F267" s="43"/>
      <c r="G267" s="43"/>
      <c r="H267" s="44"/>
      <c r="I267" s="45"/>
      <c r="J267" s="45"/>
      <c r="K267" s="45"/>
    </row>
    <row r="268" spans="4:11" x14ac:dyDescent="0.25">
      <c r="D268" s="43"/>
      <c r="E268" s="43"/>
      <c r="F268" s="43"/>
      <c r="G268" s="43"/>
      <c r="H268" s="44"/>
      <c r="I268" s="45"/>
      <c r="J268" s="45"/>
      <c r="K268" s="45"/>
    </row>
    <row r="269" spans="4:11" x14ac:dyDescent="0.25">
      <c r="D269" s="43"/>
      <c r="E269" s="43"/>
      <c r="F269" s="43"/>
      <c r="G269" s="43"/>
      <c r="H269" s="44"/>
      <c r="I269" s="45"/>
      <c r="J269" s="45"/>
      <c r="K269" s="45"/>
    </row>
    <row r="270" spans="4:11" x14ac:dyDescent="0.25">
      <c r="D270" s="43"/>
      <c r="E270" s="43"/>
      <c r="F270" s="43"/>
      <c r="G270" s="43"/>
      <c r="H270" s="44"/>
      <c r="I270" s="45"/>
      <c r="J270" s="45"/>
      <c r="K270" s="45"/>
    </row>
    <row r="271" spans="4:11" x14ac:dyDescent="0.25">
      <c r="D271" s="43"/>
      <c r="E271" s="43"/>
      <c r="F271" s="43"/>
      <c r="G271" s="43"/>
      <c r="H271" s="44"/>
      <c r="I271" s="45"/>
      <c r="J271" s="45"/>
      <c r="K271" s="45"/>
    </row>
    <row r="272" spans="4:11" x14ac:dyDescent="0.25">
      <c r="D272" s="43"/>
      <c r="E272" s="43"/>
      <c r="F272" s="43"/>
      <c r="G272" s="43"/>
      <c r="H272" s="44"/>
      <c r="I272" s="45"/>
      <c r="J272" s="45"/>
      <c r="K272" s="45"/>
    </row>
    <row r="273" spans="4:11" x14ac:dyDescent="0.25">
      <c r="D273" s="43"/>
      <c r="E273" s="43"/>
      <c r="F273" s="43"/>
      <c r="G273" s="43"/>
      <c r="H273" s="44"/>
      <c r="I273" s="45"/>
      <c r="J273" s="45"/>
      <c r="K273" s="45"/>
    </row>
    <row r="274" spans="4:11" x14ac:dyDescent="0.25">
      <c r="D274" s="43"/>
      <c r="E274" s="43"/>
      <c r="F274" s="43"/>
      <c r="G274" s="43"/>
      <c r="H274" s="44"/>
      <c r="I274" s="45"/>
      <c r="J274" s="45"/>
      <c r="K274" s="45"/>
    </row>
    <row r="275" spans="4:11" x14ac:dyDescent="0.25">
      <c r="D275" s="43"/>
      <c r="E275" s="43"/>
      <c r="F275" s="43"/>
      <c r="G275" s="43"/>
      <c r="H275" s="44"/>
      <c r="I275" s="45"/>
      <c r="J275" s="45"/>
      <c r="K275" s="45"/>
    </row>
    <row r="276" spans="4:11" x14ac:dyDescent="0.25">
      <c r="D276" s="43"/>
      <c r="E276" s="43"/>
      <c r="F276" s="43"/>
      <c r="G276" s="43"/>
      <c r="H276" s="44"/>
      <c r="I276" s="45"/>
      <c r="J276" s="45"/>
      <c r="K276" s="45"/>
    </row>
    <row r="277" spans="4:11" x14ac:dyDescent="0.25">
      <c r="D277" s="43"/>
      <c r="E277" s="43"/>
      <c r="F277" s="43"/>
      <c r="G277" s="43"/>
      <c r="H277" s="44"/>
      <c r="I277" s="45"/>
      <c r="J277" s="45"/>
      <c r="K277" s="45"/>
    </row>
    <row r="278" spans="4:11" x14ac:dyDescent="0.25">
      <c r="D278" s="43"/>
      <c r="E278" s="43"/>
      <c r="F278" s="43"/>
      <c r="G278" s="43"/>
      <c r="H278" s="44"/>
      <c r="I278" s="45"/>
      <c r="J278" s="45"/>
      <c r="K278" s="45"/>
    </row>
    <row r="279" spans="4:11" x14ac:dyDescent="0.25">
      <c r="D279" s="43"/>
      <c r="E279" s="43"/>
      <c r="F279" s="43"/>
      <c r="G279" s="43"/>
      <c r="H279" s="44"/>
      <c r="I279" s="45"/>
      <c r="J279" s="45"/>
      <c r="K279" s="45"/>
    </row>
    <row r="280" spans="4:11" x14ac:dyDescent="0.25">
      <c r="D280" s="43"/>
      <c r="E280" s="43"/>
      <c r="F280" s="43"/>
      <c r="G280" s="43"/>
      <c r="H280" s="44"/>
      <c r="I280" s="45"/>
      <c r="J280" s="45"/>
      <c r="K280" s="45"/>
    </row>
    <row r="281" spans="4:11" x14ac:dyDescent="0.25">
      <c r="D281" s="43"/>
      <c r="E281" s="43"/>
      <c r="F281" s="43"/>
      <c r="G281" s="43"/>
      <c r="H281" s="44"/>
      <c r="I281" s="45"/>
      <c r="J281" s="45"/>
      <c r="K281" s="45"/>
    </row>
    <row r="282" spans="4:11" x14ac:dyDescent="0.25">
      <c r="D282" s="43"/>
      <c r="E282" s="43"/>
      <c r="F282" s="43"/>
      <c r="G282" s="43"/>
      <c r="H282" s="44"/>
      <c r="I282" s="45"/>
      <c r="J282" s="45"/>
      <c r="K282" s="44"/>
    </row>
    <row r="283" spans="4:11" x14ac:dyDescent="0.25">
      <c r="D283" s="43"/>
      <c r="E283" s="43"/>
      <c r="F283" s="43"/>
      <c r="G283" s="43"/>
      <c r="H283" s="44"/>
      <c r="I283" s="45"/>
      <c r="J283" s="45"/>
      <c r="K283" s="45"/>
    </row>
    <row r="284" spans="4:11" x14ac:dyDescent="0.25">
      <c r="D284" s="43"/>
      <c r="E284" s="43"/>
      <c r="F284" s="43"/>
      <c r="G284" s="43"/>
      <c r="H284" s="44"/>
      <c r="I284" s="45"/>
      <c r="J284" s="45"/>
      <c r="K284" s="45"/>
    </row>
    <row r="285" spans="4:11" x14ac:dyDescent="0.25">
      <c r="D285" s="43"/>
      <c r="E285" s="43"/>
      <c r="F285" s="43"/>
      <c r="G285" s="43"/>
      <c r="H285" s="44"/>
      <c r="I285" s="45"/>
      <c r="J285" s="45"/>
      <c r="K285" s="45"/>
    </row>
    <row r="286" spans="4:11" x14ac:dyDescent="0.25">
      <c r="D286" s="43"/>
      <c r="E286" s="43"/>
      <c r="F286" s="43"/>
      <c r="G286" s="43"/>
      <c r="H286" s="44"/>
      <c r="I286" s="45"/>
      <c r="J286" s="45"/>
      <c r="K286" s="45"/>
    </row>
    <row r="287" spans="4:11" x14ac:dyDescent="0.25">
      <c r="D287" s="43"/>
      <c r="E287" s="43"/>
      <c r="F287" s="43"/>
      <c r="G287" s="43"/>
      <c r="H287" s="44"/>
      <c r="I287" s="45"/>
      <c r="J287" s="45"/>
      <c r="K287" s="45"/>
    </row>
    <row r="288" spans="4:11" x14ac:dyDescent="0.25">
      <c r="D288" s="43"/>
      <c r="E288" s="43"/>
      <c r="F288" s="43"/>
      <c r="G288" s="43"/>
      <c r="H288" s="44"/>
      <c r="I288" s="45"/>
      <c r="J288" s="45"/>
      <c r="K288" s="45"/>
    </row>
    <row r="289" spans="4:11" x14ac:dyDescent="0.25">
      <c r="D289" s="43"/>
      <c r="E289" s="43"/>
      <c r="F289" s="43"/>
      <c r="G289" s="43"/>
      <c r="H289" s="44"/>
      <c r="I289" s="44"/>
      <c r="J289" s="44"/>
      <c r="K289" s="45"/>
    </row>
    <row r="290" spans="4:11" x14ac:dyDescent="0.25">
      <c r="D290" s="43"/>
      <c r="E290" s="43"/>
      <c r="F290" s="43"/>
      <c r="G290" s="43"/>
      <c r="H290" s="44"/>
      <c r="I290" s="45"/>
      <c r="J290" s="45"/>
      <c r="K290" s="45"/>
    </row>
    <row r="291" spans="4:11" x14ac:dyDescent="0.25">
      <c r="D291" s="43"/>
      <c r="E291" s="43"/>
      <c r="F291" s="43"/>
      <c r="G291" s="43"/>
      <c r="H291" s="44"/>
      <c r="I291" s="45"/>
      <c r="J291" s="45"/>
      <c r="K291" s="45"/>
    </row>
    <row r="292" spans="4:11" x14ac:dyDescent="0.25">
      <c r="D292" s="43"/>
      <c r="E292" s="43"/>
      <c r="F292" s="43"/>
      <c r="G292" s="43"/>
      <c r="H292" s="44"/>
      <c r="I292" s="44"/>
      <c r="J292" s="44"/>
      <c r="K292" s="44"/>
    </row>
    <row r="293" spans="4:11" x14ac:dyDescent="0.25">
      <c r="D293" s="43"/>
      <c r="E293" s="43"/>
      <c r="F293" s="43"/>
      <c r="G293" s="43"/>
      <c r="H293" s="44"/>
      <c r="I293" s="45"/>
      <c r="J293" s="45"/>
      <c r="K293" s="48"/>
    </row>
    <row r="294" spans="4:11" x14ac:dyDescent="0.25">
      <c r="D294" s="43"/>
      <c r="E294" s="43"/>
      <c r="F294" s="43"/>
      <c r="G294" s="43"/>
      <c r="H294" s="44"/>
      <c r="I294" s="44"/>
      <c r="J294" s="44"/>
      <c r="K294" s="44"/>
    </row>
    <row r="295" spans="4:11" x14ac:dyDescent="0.25">
      <c r="D295" s="43"/>
      <c r="E295" s="43"/>
      <c r="F295" s="43"/>
      <c r="G295" s="43"/>
      <c r="H295" s="44"/>
      <c r="I295" s="45"/>
      <c r="J295" s="45"/>
      <c r="K295" s="48"/>
    </row>
    <row r="296" spans="4:11" x14ac:dyDescent="0.25">
      <c r="D296" s="43"/>
      <c r="E296" s="43"/>
      <c r="F296" s="43"/>
      <c r="G296" s="43"/>
      <c r="H296" s="44"/>
      <c r="I296" s="45"/>
      <c r="J296" s="45"/>
      <c r="K296" s="45"/>
    </row>
    <row r="297" spans="4:11" x14ac:dyDescent="0.25">
      <c r="D297" s="43"/>
      <c r="E297" s="43"/>
      <c r="F297" s="43"/>
      <c r="G297" s="43"/>
      <c r="H297" s="44"/>
      <c r="I297" s="45"/>
      <c r="J297" s="45"/>
      <c r="K297" s="45"/>
    </row>
    <row r="298" spans="4:11" x14ac:dyDescent="0.25">
      <c r="D298" s="43"/>
      <c r="E298" s="43"/>
      <c r="F298" s="43"/>
      <c r="G298" s="43"/>
      <c r="H298" s="44"/>
      <c r="I298" s="45"/>
      <c r="J298" s="45"/>
      <c r="K298" s="45"/>
    </row>
    <row r="299" spans="4:11" x14ac:dyDescent="0.25">
      <c r="D299" s="43"/>
      <c r="E299" s="43"/>
      <c r="F299" s="43"/>
      <c r="G299" s="43"/>
      <c r="H299" s="52"/>
      <c r="I299" s="52"/>
      <c r="J299" s="52"/>
      <c r="K299" s="45"/>
    </row>
    <row r="300" spans="4:11" x14ac:dyDescent="0.25">
      <c r="D300" s="43"/>
      <c r="E300" s="43"/>
      <c r="F300" s="43"/>
      <c r="G300" s="43"/>
      <c r="H300" s="52"/>
      <c r="I300" s="52"/>
      <c r="J300" s="52"/>
      <c r="K300" s="45"/>
    </row>
    <row r="301" spans="4:11" x14ac:dyDescent="0.25">
      <c r="D301" s="43"/>
      <c r="E301" s="43"/>
      <c r="F301" s="43"/>
      <c r="G301" s="43"/>
      <c r="H301" s="52"/>
      <c r="I301" s="52"/>
      <c r="J301" s="52"/>
      <c r="K301" s="45"/>
    </row>
    <row r="302" spans="4:11" x14ac:dyDescent="0.25">
      <c r="D302" s="43"/>
      <c r="E302" s="43"/>
      <c r="F302" s="43"/>
      <c r="G302" s="43"/>
      <c r="H302" s="52"/>
      <c r="I302" s="52"/>
      <c r="J302" s="52"/>
      <c r="K302" s="45"/>
    </row>
    <row r="303" spans="4:11" x14ac:dyDescent="0.25">
      <c r="D303" s="43"/>
      <c r="E303" s="43"/>
      <c r="F303" s="43"/>
      <c r="G303" s="43"/>
      <c r="H303" s="44"/>
      <c r="I303" s="45"/>
      <c r="J303" s="45"/>
      <c r="K303" s="45"/>
    </row>
    <row r="304" spans="4:11" x14ac:dyDescent="0.25">
      <c r="D304" s="43"/>
      <c r="E304" s="43"/>
      <c r="F304" s="43"/>
      <c r="G304" s="43"/>
      <c r="H304" s="44"/>
      <c r="I304" s="45"/>
      <c r="J304" s="45"/>
      <c r="K304" s="45"/>
    </row>
    <row r="305" spans="4:11" x14ac:dyDescent="0.25">
      <c r="D305" s="43"/>
      <c r="E305" s="43"/>
      <c r="F305" s="43"/>
      <c r="G305" s="43"/>
      <c r="H305" s="44"/>
      <c r="I305" s="45"/>
      <c r="J305" s="45"/>
      <c r="K305" s="45"/>
    </row>
    <row r="306" spans="4:11" x14ac:dyDescent="0.25">
      <c r="D306" s="43"/>
      <c r="E306" s="43"/>
      <c r="F306" s="43"/>
      <c r="G306" s="43"/>
      <c r="H306" s="44"/>
      <c r="I306" s="45"/>
      <c r="J306" s="45"/>
      <c r="K306" s="45"/>
    </row>
    <row r="307" spans="4:11" x14ac:dyDescent="0.25">
      <c r="D307" s="43"/>
      <c r="E307" s="43"/>
      <c r="F307" s="43"/>
      <c r="G307" s="43"/>
      <c r="H307" s="44"/>
      <c r="I307" s="45"/>
      <c r="J307" s="45"/>
      <c r="K307" s="45"/>
    </row>
    <row r="308" spans="4:11" x14ac:dyDescent="0.25">
      <c r="D308" s="44"/>
      <c r="E308" s="44"/>
      <c r="F308" s="44"/>
      <c r="G308" s="44"/>
      <c r="H308" s="44"/>
      <c r="I308" s="45"/>
      <c r="J308" s="45"/>
      <c r="K308" s="45"/>
    </row>
    <row r="309" spans="4:11" x14ac:dyDescent="0.25">
      <c r="D309" s="53"/>
      <c r="E309" s="53"/>
      <c r="F309" s="53"/>
      <c r="G309" s="53"/>
      <c r="H309" s="53"/>
      <c r="I309" s="54"/>
      <c r="J309" s="54"/>
      <c r="K309" s="54"/>
    </row>
    <row r="310" spans="4:11" x14ac:dyDescent="0.25">
      <c r="D310" s="55"/>
      <c r="E310" s="55"/>
      <c r="F310" s="55"/>
      <c r="G310" s="55"/>
    </row>
    <row r="311" spans="4:11" x14ac:dyDescent="0.25">
      <c r="D311" s="55"/>
      <c r="E311" s="55"/>
      <c r="F311" s="55"/>
      <c r="G311" s="55"/>
    </row>
    <row r="312" spans="4:11" x14ac:dyDescent="0.25">
      <c r="D312" s="55"/>
      <c r="E312" s="55"/>
      <c r="F312" s="55"/>
      <c r="G312" s="55"/>
    </row>
    <row r="313" spans="4:11" x14ac:dyDescent="0.25">
      <c r="D313" s="55"/>
      <c r="E313" s="55"/>
      <c r="F313" s="55"/>
      <c r="G313" s="55"/>
    </row>
    <row r="314" spans="4:11" x14ac:dyDescent="0.25">
      <c r="D314" s="55"/>
      <c r="E314" s="55"/>
      <c r="F314" s="55"/>
      <c r="G314" s="55"/>
    </row>
    <row r="315" spans="4:11" x14ac:dyDescent="0.25">
      <c r="D315" s="55"/>
      <c r="E315" s="55"/>
      <c r="F315" s="55"/>
      <c r="G315" s="55"/>
    </row>
    <row r="316" spans="4:11" x14ac:dyDescent="0.25">
      <c r="D316" s="55"/>
      <c r="E316" s="55"/>
      <c r="F316" s="55"/>
      <c r="G316" s="55"/>
    </row>
    <row r="317" spans="4:11" x14ac:dyDescent="0.25">
      <c r="D317" s="55"/>
      <c r="E317" s="55"/>
      <c r="F317" s="55"/>
      <c r="G317" s="55"/>
    </row>
    <row r="318" spans="4:11" x14ac:dyDescent="0.25">
      <c r="D318" s="55"/>
      <c r="E318" s="55"/>
      <c r="F318" s="55"/>
      <c r="G318" s="55"/>
    </row>
    <row r="319" spans="4:11" x14ac:dyDescent="0.25">
      <c r="D319" s="55"/>
      <c r="E319" s="55"/>
      <c r="F319" s="55"/>
      <c r="G319" s="55"/>
    </row>
    <row r="320" spans="4:11" x14ac:dyDescent="0.25">
      <c r="D320" s="55"/>
      <c r="E320" s="55"/>
      <c r="F320" s="55"/>
      <c r="G320" s="55"/>
    </row>
    <row r="321" spans="1:14" x14ac:dyDescent="0.25">
      <c r="D321" s="55"/>
      <c r="E321" s="55"/>
      <c r="F321" s="55"/>
      <c r="G321" s="55"/>
    </row>
    <row r="322" spans="1:14" x14ac:dyDescent="0.25">
      <c r="D322" s="55"/>
      <c r="E322" s="55"/>
      <c r="F322" s="55"/>
      <c r="G322" s="55"/>
    </row>
    <row r="323" spans="1:14" x14ac:dyDescent="0.25">
      <c r="D323" s="55"/>
      <c r="E323" s="55"/>
      <c r="F323" s="55"/>
      <c r="G323" s="55"/>
    </row>
    <row r="324" spans="1:14" s="40" customFormat="1" x14ac:dyDescent="0.25">
      <c r="A324" s="36"/>
      <c r="B324" s="37"/>
      <c r="C324" s="37"/>
      <c r="D324" s="55"/>
      <c r="E324" s="55"/>
      <c r="F324" s="55"/>
      <c r="G324" s="55"/>
      <c r="H324" s="55"/>
      <c r="L324" s="37"/>
      <c r="M324" s="37"/>
      <c r="N324" s="37"/>
    </row>
    <row r="325" spans="1:14" s="40" customFormat="1" x14ac:dyDescent="0.25">
      <c r="A325" s="36"/>
      <c r="B325" s="37"/>
      <c r="C325" s="37"/>
      <c r="D325" s="55"/>
      <c r="E325" s="55"/>
      <c r="F325" s="55"/>
      <c r="G325" s="55"/>
      <c r="H325" s="55"/>
      <c r="L325" s="37"/>
      <c r="M325" s="37"/>
      <c r="N325" s="37"/>
    </row>
    <row r="326" spans="1:14" s="40" customFormat="1" x14ac:dyDescent="0.25">
      <c r="A326" s="36"/>
      <c r="B326" s="37"/>
      <c r="C326" s="37"/>
      <c r="D326" s="55"/>
      <c r="E326" s="55"/>
      <c r="F326" s="55"/>
      <c r="G326" s="55"/>
      <c r="H326" s="55"/>
      <c r="L326" s="37"/>
      <c r="M326" s="37"/>
      <c r="N326" s="37"/>
    </row>
    <row r="327" spans="1:14" s="40" customFormat="1" x14ac:dyDescent="0.25">
      <c r="A327" s="36"/>
      <c r="B327" s="37"/>
      <c r="C327" s="37"/>
      <c r="D327" s="55"/>
      <c r="E327" s="55"/>
      <c r="F327" s="55"/>
      <c r="G327" s="55"/>
      <c r="H327" s="55"/>
      <c r="L327" s="37"/>
      <c r="M327" s="37"/>
      <c r="N327" s="37"/>
    </row>
    <row r="328" spans="1:14" s="40" customFormat="1" x14ac:dyDescent="0.25">
      <c r="A328" s="36"/>
      <c r="B328" s="37"/>
      <c r="C328" s="37"/>
      <c r="D328" s="55"/>
      <c r="E328" s="55"/>
      <c r="F328" s="55"/>
      <c r="G328" s="55"/>
      <c r="H328" s="55"/>
      <c r="L328" s="37"/>
      <c r="M328" s="37"/>
      <c r="N328" s="37"/>
    </row>
    <row r="329" spans="1:14" s="40" customFormat="1" x14ac:dyDescent="0.25">
      <c r="A329" s="36"/>
      <c r="B329" s="37"/>
      <c r="C329" s="37"/>
      <c r="D329" s="55"/>
      <c r="E329" s="55"/>
      <c r="F329" s="55"/>
      <c r="G329" s="55"/>
      <c r="H329" s="55"/>
      <c r="L329" s="37"/>
      <c r="M329" s="37"/>
      <c r="N329" s="37"/>
    </row>
    <row r="330" spans="1:14" s="40" customFormat="1" x14ac:dyDescent="0.25">
      <c r="A330" s="36"/>
      <c r="B330" s="37"/>
      <c r="C330" s="37"/>
      <c r="D330" s="55"/>
      <c r="E330" s="55"/>
      <c r="F330" s="55"/>
      <c r="G330" s="55"/>
      <c r="H330" s="55"/>
      <c r="L330" s="37"/>
      <c r="M330" s="37"/>
      <c r="N330" s="37"/>
    </row>
    <row r="331" spans="1:14" s="40" customFormat="1" x14ac:dyDescent="0.25">
      <c r="A331" s="36"/>
      <c r="B331" s="37"/>
      <c r="C331" s="37"/>
      <c r="D331" s="55"/>
      <c r="E331" s="55"/>
      <c r="F331" s="55"/>
      <c r="G331" s="55"/>
      <c r="H331" s="55"/>
      <c r="L331" s="37"/>
      <c r="M331" s="37"/>
      <c r="N331" s="37"/>
    </row>
    <row r="332" spans="1:14" s="40" customFormat="1" x14ac:dyDescent="0.25">
      <c r="A332" s="36"/>
      <c r="B332" s="37"/>
      <c r="C332" s="37"/>
      <c r="D332" s="55"/>
      <c r="E332" s="55"/>
      <c r="F332" s="55"/>
      <c r="G332" s="55"/>
      <c r="H332" s="55"/>
      <c r="L332" s="37"/>
      <c r="M332" s="37"/>
      <c r="N332" s="37"/>
    </row>
    <row r="333" spans="1:14" s="40" customFormat="1" x14ac:dyDescent="0.25">
      <c r="A333" s="36"/>
      <c r="B333" s="37"/>
      <c r="C333" s="37"/>
      <c r="D333" s="55"/>
      <c r="E333" s="55"/>
      <c r="F333" s="55"/>
      <c r="G333" s="55"/>
      <c r="H333" s="55"/>
      <c r="L333" s="37"/>
      <c r="M333" s="37"/>
      <c r="N333" s="37"/>
    </row>
    <row r="334" spans="1:14" s="40" customFormat="1" x14ac:dyDescent="0.25">
      <c r="A334" s="36"/>
      <c r="B334" s="37"/>
      <c r="C334" s="37"/>
      <c r="D334" s="55"/>
      <c r="E334" s="55"/>
      <c r="F334" s="55"/>
      <c r="G334" s="55"/>
      <c r="H334" s="55"/>
      <c r="L334" s="37"/>
      <c r="M334" s="37"/>
      <c r="N334" s="37"/>
    </row>
    <row r="335" spans="1:14" s="40" customFormat="1" x14ac:dyDescent="0.25">
      <c r="A335" s="36"/>
      <c r="B335" s="37"/>
      <c r="C335" s="37"/>
      <c r="D335" s="55"/>
      <c r="E335" s="55"/>
      <c r="F335" s="55"/>
      <c r="G335" s="55"/>
      <c r="H335" s="55"/>
      <c r="L335" s="37"/>
      <c r="M335" s="37"/>
      <c r="N335" s="37"/>
    </row>
    <row r="336" spans="1:14" s="40" customFormat="1" x14ac:dyDescent="0.25">
      <c r="A336" s="36"/>
      <c r="B336" s="37"/>
      <c r="C336" s="37"/>
      <c r="D336" s="55"/>
      <c r="E336" s="55"/>
      <c r="F336" s="55"/>
      <c r="G336" s="55"/>
      <c r="H336" s="55"/>
      <c r="L336" s="37"/>
      <c r="M336" s="37"/>
      <c r="N336" s="37"/>
    </row>
    <row r="337" spans="1:14" s="40" customFormat="1" x14ac:dyDescent="0.25">
      <c r="A337" s="36"/>
      <c r="B337" s="37"/>
      <c r="C337" s="37"/>
      <c r="D337" s="55"/>
      <c r="E337" s="55"/>
      <c r="F337" s="55"/>
      <c r="G337" s="55"/>
      <c r="H337" s="55"/>
      <c r="L337" s="37"/>
      <c r="M337" s="37"/>
      <c r="N337" s="37"/>
    </row>
    <row r="338" spans="1:14" s="40" customFormat="1" x14ac:dyDescent="0.25">
      <c r="A338" s="36"/>
      <c r="B338" s="37"/>
      <c r="C338" s="37"/>
      <c r="D338" s="55"/>
      <c r="E338" s="55"/>
      <c r="F338" s="55"/>
      <c r="G338" s="55"/>
      <c r="H338" s="55"/>
      <c r="L338" s="37"/>
      <c r="M338" s="37"/>
      <c r="N338" s="37"/>
    </row>
    <row r="339" spans="1:14" s="40" customFormat="1" x14ac:dyDescent="0.25">
      <c r="A339" s="36"/>
      <c r="B339" s="37"/>
      <c r="C339" s="37"/>
      <c r="D339" s="55"/>
      <c r="E339" s="55"/>
      <c r="F339" s="55"/>
      <c r="G339" s="55"/>
      <c r="H339" s="55"/>
      <c r="L339" s="37"/>
      <c r="M339" s="37"/>
      <c r="N339" s="37"/>
    </row>
    <row r="340" spans="1:14" s="40" customFormat="1" x14ac:dyDescent="0.25">
      <c r="A340" s="36"/>
      <c r="B340" s="37"/>
      <c r="C340" s="37"/>
      <c r="D340" s="55"/>
      <c r="E340" s="55"/>
      <c r="F340" s="55"/>
      <c r="G340" s="55"/>
      <c r="H340" s="55"/>
      <c r="L340" s="37"/>
      <c r="M340" s="37"/>
      <c r="N340" s="37"/>
    </row>
    <row r="341" spans="1:14" s="40" customFormat="1" x14ac:dyDescent="0.25">
      <c r="A341" s="36"/>
      <c r="B341" s="37"/>
      <c r="C341" s="37"/>
      <c r="D341" s="55"/>
      <c r="E341" s="55"/>
      <c r="F341" s="55"/>
      <c r="G341" s="55"/>
      <c r="H341" s="55"/>
      <c r="L341" s="37"/>
      <c r="M341" s="37"/>
      <c r="N341" s="37"/>
    </row>
  </sheetData>
  <mergeCells count="8">
    <mergeCell ref="H4:K4"/>
    <mergeCell ref="D4:G4"/>
    <mergeCell ref="A28:K28"/>
    <mergeCell ref="A29:K31"/>
    <mergeCell ref="A2:K2"/>
    <mergeCell ref="A4:A5"/>
    <mergeCell ref="B4:B5"/>
    <mergeCell ref="C4:C5"/>
  </mergeCells>
  <pageMargins left="0.7" right="0.7" top="0.75" bottom="0.75" header="0.3" footer="0.3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1"/>
  <sheetViews>
    <sheetView zoomScale="70" zoomScaleNormal="70" workbookViewId="0">
      <selection activeCell="A2" sqref="A2:K32"/>
    </sheetView>
  </sheetViews>
  <sheetFormatPr defaultColWidth="9.140625" defaultRowHeight="15.75" x14ac:dyDescent="0.25"/>
  <cols>
    <col min="1" max="1" width="19.85546875" style="36" customWidth="1"/>
    <col min="2" max="2" width="46.85546875" style="37" customWidth="1"/>
    <col min="3" max="3" width="12.85546875" style="37" customWidth="1"/>
    <col min="4" max="7" width="16.42578125" style="56" customWidth="1"/>
    <col min="8" max="8" width="20.7109375" style="55" customWidth="1"/>
    <col min="9" max="11" width="20.7109375" style="40" customWidth="1"/>
    <col min="12" max="16384" width="9.140625" style="37"/>
  </cols>
  <sheetData>
    <row r="1" spans="1:11" x14ac:dyDescent="0.25">
      <c r="D1" s="38"/>
      <c r="E1" s="38"/>
      <c r="F1" s="38"/>
      <c r="G1" s="38"/>
      <c r="H1" s="39"/>
    </row>
    <row r="2" spans="1:11" ht="36.75" customHeight="1" x14ac:dyDescent="0.25">
      <c r="A2" s="80" t="s">
        <v>98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69" customHeight="1" x14ac:dyDescent="0.25">
      <c r="A4" s="82" t="s">
        <v>94</v>
      </c>
      <c r="B4" s="82" t="s">
        <v>52</v>
      </c>
      <c r="C4" s="83" t="s">
        <v>89</v>
      </c>
      <c r="D4" s="84" t="s">
        <v>103</v>
      </c>
      <c r="E4" s="85"/>
      <c r="F4" s="85"/>
      <c r="G4" s="86"/>
      <c r="H4" s="87" t="s">
        <v>102</v>
      </c>
      <c r="I4" s="87"/>
      <c r="J4" s="87"/>
      <c r="K4" s="87"/>
    </row>
    <row r="5" spans="1:11" ht="168.75" customHeight="1" x14ac:dyDescent="0.25">
      <c r="A5" s="82"/>
      <c r="B5" s="82"/>
      <c r="C5" s="83"/>
      <c r="D5" s="88" t="s">
        <v>87</v>
      </c>
      <c r="E5" s="88" t="s">
        <v>88</v>
      </c>
      <c r="F5" s="88" t="s">
        <v>119</v>
      </c>
      <c r="G5" s="88" t="s">
        <v>120</v>
      </c>
      <c r="H5" s="88" t="s">
        <v>90</v>
      </c>
      <c r="I5" s="88" t="s">
        <v>91</v>
      </c>
      <c r="J5" s="88" t="s">
        <v>92</v>
      </c>
      <c r="K5" s="88" t="s">
        <v>93</v>
      </c>
    </row>
    <row r="6" spans="1:11" ht="15.75" customHeight="1" x14ac:dyDescent="0.25">
      <c r="A6" s="89">
        <v>1</v>
      </c>
      <c r="B6" s="89">
        <f>A6+1</f>
        <v>2</v>
      </c>
      <c r="C6" s="89">
        <f t="shared" ref="C6:D6" si="0">B6+1</f>
        <v>3</v>
      </c>
      <c r="D6" s="89">
        <f t="shared" si="0"/>
        <v>4</v>
      </c>
      <c r="E6" s="89">
        <f t="shared" ref="E6" si="1">D6+1</f>
        <v>5</v>
      </c>
      <c r="F6" s="89">
        <f t="shared" ref="F6" si="2">E6+1</f>
        <v>6</v>
      </c>
      <c r="G6" s="89">
        <f t="shared" ref="G6" si="3">F6+1</f>
        <v>7</v>
      </c>
      <c r="H6" s="89">
        <f t="shared" ref="H6" si="4">G6+1</f>
        <v>8</v>
      </c>
      <c r="I6" s="89">
        <f t="shared" ref="I6" si="5">H6+1</f>
        <v>9</v>
      </c>
      <c r="J6" s="89">
        <f t="shared" ref="J6" si="6">I6+1</f>
        <v>10</v>
      </c>
      <c r="K6" s="89">
        <f t="shared" ref="K6" si="7">J6+1</f>
        <v>11</v>
      </c>
    </row>
    <row r="7" spans="1:11" x14ac:dyDescent="0.25">
      <c r="A7" s="90"/>
      <c r="B7" s="91" t="s">
        <v>53</v>
      </c>
      <c r="C7" s="90"/>
      <c r="D7" s="92"/>
      <c r="E7" s="92"/>
      <c r="F7" s="92"/>
      <c r="G7" s="92"/>
      <c r="H7" s="92"/>
      <c r="I7" s="93"/>
      <c r="J7" s="93"/>
      <c r="K7" s="94"/>
    </row>
    <row r="8" spans="1:11" ht="25.5" x14ac:dyDescent="0.25">
      <c r="A8" s="89" t="s">
        <v>85</v>
      </c>
      <c r="B8" s="95"/>
      <c r="C8" s="89"/>
      <c r="D8" s="96"/>
      <c r="E8" s="96"/>
      <c r="F8" s="96"/>
      <c r="G8" s="96"/>
      <c r="H8" s="97"/>
      <c r="I8" s="98"/>
      <c r="J8" s="98"/>
      <c r="K8" s="99"/>
    </row>
    <row r="9" spans="1:11" x14ac:dyDescent="0.25">
      <c r="A9" s="100" t="s">
        <v>54</v>
      </c>
      <c r="B9" s="101" t="s">
        <v>55</v>
      </c>
      <c r="C9" s="102">
        <f>H9/D9+I9/E9+J9/F9+K9/G9</f>
        <v>23419.813161934995</v>
      </c>
      <c r="D9" s="103">
        <f>ROUND((900.12+400.52*(1+0.94+0.61)),2)</f>
        <v>1921.45</v>
      </c>
      <c r="E9" s="103">
        <f>ROUND((1000.12+450.52*(1+0.94+0.61)),2)</f>
        <v>2148.9499999999998</v>
      </c>
      <c r="F9" s="103">
        <f>ROUND((900.12+450.52*(1+0.94+0.61)),2)</f>
        <v>2048.9499999999998</v>
      </c>
      <c r="G9" s="103">
        <f>ROUND((1100+550*(1+0.9+0.42)),2)</f>
        <v>2376</v>
      </c>
      <c r="H9" s="103">
        <v>45000000</v>
      </c>
      <c r="I9" s="103"/>
      <c r="J9" s="103"/>
      <c r="K9" s="103"/>
    </row>
    <row r="10" spans="1:11" x14ac:dyDescent="0.25">
      <c r="A10" s="100" t="s">
        <v>56</v>
      </c>
      <c r="B10" s="101" t="s">
        <v>84</v>
      </c>
      <c r="C10" s="102">
        <f t="shared" ref="C10:C12" si="8">H10/D10+I10/E10+J10/F10+K10/G10</f>
        <v>8832.0951848496152</v>
      </c>
      <c r="D10" s="103">
        <f t="shared" ref="D10:D12" si="9">ROUND((900.12+400.52*(1+0.94+0.61)),2)</f>
        <v>1921.45</v>
      </c>
      <c r="E10" s="103">
        <f t="shared" ref="E10:E12" si="10">ROUND((1000.12+450.52*(1+0.94+0.61)),2)</f>
        <v>2148.9499999999998</v>
      </c>
      <c r="F10" s="103">
        <f t="shared" ref="F10:F12" si="11">ROUND((900.12+450.52*(1+0.94+0.61)),2)</f>
        <v>2048.9499999999998</v>
      </c>
      <c r="G10" s="103">
        <f t="shared" ref="G10:G12" si="12">ROUND((1100+550*(1+0.9+0.42)),2)</f>
        <v>2376</v>
      </c>
      <c r="H10" s="103">
        <v>16000000</v>
      </c>
      <c r="I10" s="103"/>
      <c r="J10" s="103"/>
      <c r="K10" s="103">
        <v>1200000</v>
      </c>
    </row>
    <row r="11" spans="1:11" x14ac:dyDescent="0.25">
      <c r="A11" s="100" t="s">
        <v>57</v>
      </c>
      <c r="B11" s="101" t="s">
        <v>58</v>
      </c>
      <c r="C11" s="102">
        <f t="shared" si="8"/>
        <v>55334.083678563104</v>
      </c>
      <c r="D11" s="103">
        <f t="shared" si="9"/>
        <v>1921.45</v>
      </c>
      <c r="E11" s="103">
        <f t="shared" si="10"/>
        <v>2148.9499999999998</v>
      </c>
      <c r="F11" s="103">
        <f t="shared" si="11"/>
        <v>2048.9499999999998</v>
      </c>
      <c r="G11" s="103">
        <f t="shared" si="12"/>
        <v>2376</v>
      </c>
      <c r="H11" s="103">
        <v>95000000</v>
      </c>
      <c r="I11" s="103"/>
      <c r="J11" s="103"/>
      <c r="K11" s="103">
        <v>14000000</v>
      </c>
    </row>
    <row r="12" spans="1:11" x14ac:dyDescent="0.25">
      <c r="A12" s="100" t="s">
        <v>59</v>
      </c>
      <c r="B12" s="101" t="s">
        <v>60</v>
      </c>
      <c r="C12" s="102">
        <f t="shared" si="8"/>
        <v>13332.317861449506</v>
      </c>
      <c r="D12" s="103">
        <f t="shared" si="9"/>
        <v>1921.45</v>
      </c>
      <c r="E12" s="103">
        <f t="shared" si="10"/>
        <v>2148.9499999999998</v>
      </c>
      <c r="F12" s="103">
        <f t="shared" si="11"/>
        <v>2048.9499999999998</v>
      </c>
      <c r="G12" s="103">
        <f t="shared" si="12"/>
        <v>2376</v>
      </c>
      <c r="H12" s="103">
        <v>24000000</v>
      </c>
      <c r="I12" s="103"/>
      <c r="J12" s="103"/>
      <c r="K12" s="103">
        <v>2000000</v>
      </c>
    </row>
    <row r="13" spans="1:11" x14ac:dyDescent="0.25">
      <c r="A13" s="90"/>
      <c r="B13" s="104" t="s">
        <v>61</v>
      </c>
      <c r="C13" s="105"/>
      <c r="D13" s="92"/>
      <c r="E13" s="92"/>
      <c r="F13" s="92"/>
      <c r="G13" s="92"/>
      <c r="H13" s="92"/>
      <c r="I13" s="93"/>
      <c r="J13" s="93"/>
      <c r="K13" s="93"/>
    </row>
    <row r="14" spans="1:11" ht="25.5" x14ac:dyDescent="0.25">
      <c r="A14" s="89" t="s">
        <v>62</v>
      </c>
      <c r="B14" s="106"/>
      <c r="C14" s="102"/>
      <c r="D14" s="103"/>
      <c r="E14" s="103"/>
      <c r="F14" s="103"/>
      <c r="G14" s="103"/>
      <c r="H14" s="103"/>
      <c r="I14" s="98"/>
      <c r="J14" s="98"/>
      <c r="K14" s="98"/>
    </row>
    <row r="15" spans="1:11" x14ac:dyDescent="0.25">
      <c r="A15" s="100" t="s">
        <v>63</v>
      </c>
      <c r="B15" s="101" t="s">
        <v>64</v>
      </c>
      <c r="C15" s="107">
        <f t="shared" ref="C15:C21" si="13">H15/D15+I15/E15+J15/F15+K15/G15</f>
        <v>15632.198906580568</v>
      </c>
      <c r="D15" s="103">
        <f t="shared" ref="D15:D21" si="14">ROUND((900.12+400.52*(1+0.94+0.61)),2)</f>
        <v>1921.45</v>
      </c>
      <c r="E15" s="103">
        <f t="shared" ref="E15:E21" si="15">ROUND((1000.12+450.52*(1+0.94+0.61)),2)</f>
        <v>2148.9499999999998</v>
      </c>
      <c r="F15" s="103">
        <f t="shared" ref="F15:F21" si="16">ROUND((900.12+450.52*(1+0.94+0.61)),2)</f>
        <v>2048.9499999999998</v>
      </c>
      <c r="G15" s="103">
        <f t="shared" ref="G15:G21" si="17">ROUND((1100+550*(1+0.9+0.42)),2)</f>
        <v>2376</v>
      </c>
      <c r="H15" s="103">
        <v>18700000</v>
      </c>
      <c r="I15" s="98">
        <v>5700000</v>
      </c>
      <c r="J15" s="98">
        <v>6653980</v>
      </c>
      <c r="K15" s="98"/>
    </row>
    <row r="16" spans="1:11" x14ac:dyDescent="0.25">
      <c r="A16" s="100" t="s">
        <v>65</v>
      </c>
      <c r="B16" s="101" t="s">
        <v>66</v>
      </c>
      <c r="C16" s="107">
        <f t="shared" si="13"/>
        <v>14483.084332666609</v>
      </c>
      <c r="D16" s="103">
        <f t="shared" si="14"/>
        <v>1921.45</v>
      </c>
      <c r="E16" s="103">
        <f t="shared" si="15"/>
        <v>2148.9499999999998</v>
      </c>
      <c r="F16" s="103">
        <f t="shared" si="16"/>
        <v>2048.9499999999998</v>
      </c>
      <c r="G16" s="103">
        <f t="shared" si="17"/>
        <v>2376</v>
      </c>
      <c r="H16" s="103">
        <v>20000000</v>
      </c>
      <c r="I16" s="98">
        <v>5000000</v>
      </c>
      <c r="J16" s="98">
        <v>3447000</v>
      </c>
      <c r="K16" s="98">
        <v>155000</v>
      </c>
    </row>
    <row r="17" spans="1:17" x14ac:dyDescent="0.25">
      <c r="A17" s="100" t="s">
        <v>67</v>
      </c>
      <c r="B17" s="101" t="s">
        <v>68</v>
      </c>
      <c r="C17" s="107">
        <f t="shared" si="13"/>
        <v>2685.6520955383194</v>
      </c>
      <c r="D17" s="103">
        <f t="shared" si="14"/>
        <v>1921.45</v>
      </c>
      <c r="E17" s="103">
        <f t="shared" si="15"/>
        <v>2148.9499999999998</v>
      </c>
      <c r="F17" s="103">
        <f t="shared" si="16"/>
        <v>2048.9499999999998</v>
      </c>
      <c r="G17" s="103">
        <f t="shared" si="17"/>
        <v>2376</v>
      </c>
      <c r="H17" s="103"/>
      <c r="I17" s="98">
        <v>5500000</v>
      </c>
      <c r="J17" s="98"/>
      <c r="K17" s="103">
        <v>300000</v>
      </c>
    </row>
    <row r="18" spans="1:17" x14ac:dyDescent="0.25">
      <c r="A18" s="100" t="s">
        <v>69</v>
      </c>
      <c r="B18" s="101" t="s">
        <v>70</v>
      </c>
      <c r="C18" s="107">
        <f t="shared" si="13"/>
        <v>13708.642172257594</v>
      </c>
      <c r="D18" s="103">
        <f t="shared" si="14"/>
        <v>1921.45</v>
      </c>
      <c r="E18" s="103">
        <f t="shared" si="15"/>
        <v>2148.9499999999998</v>
      </c>
      <c r="F18" s="103">
        <f t="shared" si="16"/>
        <v>2048.9499999999998</v>
      </c>
      <c r="G18" s="103">
        <f t="shared" si="17"/>
        <v>2376</v>
      </c>
      <c r="H18" s="103">
        <v>17000000</v>
      </c>
      <c r="I18" s="98">
        <v>5000000</v>
      </c>
      <c r="J18" s="98">
        <v>450000</v>
      </c>
      <c r="K18" s="98">
        <v>5500000</v>
      </c>
    </row>
    <row r="19" spans="1:17" x14ac:dyDescent="0.25">
      <c r="A19" s="100" t="s">
        <v>71</v>
      </c>
      <c r="B19" s="101" t="s">
        <v>72</v>
      </c>
      <c r="C19" s="107">
        <f t="shared" si="13"/>
        <v>9107.8690611020374</v>
      </c>
      <c r="D19" s="103">
        <f t="shared" si="14"/>
        <v>1921.45</v>
      </c>
      <c r="E19" s="103">
        <f t="shared" si="15"/>
        <v>2148.9499999999998</v>
      </c>
      <c r="F19" s="103">
        <f t="shared" si="16"/>
        <v>2048.9499999999998</v>
      </c>
      <c r="G19" s="103">
        <f t="shared" si="17"/>
        <v>2376</v>
      </c>
      <c r="H19" s="103"/>
      <c r="I19" s="98">
        <v>19500000</v>
      </c>
      <c r="J19" s="98"/>
      <c r="K19" s="98">
        <v>80000</v>
      </c>
    </row>
    <row r="20" spans="1:17" x14ac:dyDescent="0.25">
      <c r="A20" s="100" t="s">
        <v>73</v>
      </c>
      <c r="B20" s="101" t="s">
        <v>74</v>
      </c>
      <c r="C20" s="107">
        <f t="shared" si="13"/>
        <v>9181.452327191706</v>
      </c>
      <c r="D20" s="103">
        <f t="shared" si="14"/>
        <v>1921.45</v>
      </c>
      <c r="E20" s="103">
        <f t="shared" si="15"/>
        <v>2148.9499999999998</v>
      </c>
      <c r="F20" s="103">
        <f t="shared" si="16"/>
        <v>2048.9499999999998</v>
      </c>
      <c r="G20" s="103">
        <f t="shared" si="17"/>
        <v>2376</v>
      </c>
      <c r="H20" s="103">
        <v>15000000</v>
      </c>
      <c r="I20" s="98">
        <v>1000000</v>
      </c>
      <c r="J20" s="98">
        <v>570000</v>
      </c>
      <c r="K20" s="98">
        <v>1500000</v>
      </c>
    </row>
    <row r="21" spans="1:17" s="41" customFormat="1" x14ac:dyDescent="0.25">
      <c r="A21" s="100" t="s">
        <v>75</v>
      </c>
      <c r="B21" s="101" t="s">
        <v>76</v>
      </c>
      <c r="C21" s="107">
        <f t="shared" si="13"/>
        <v>10297.666115657514</v>
      </c>
      <c r="D21" s="103">
        <f t="shared" si="14"/>
        <v>1921.45</v>
      </c>
      <c r="E21" s="103">
        <f t="shared" si="15"/>
        <v>2148.9499999999998</v>
      </c>
      <c r="F21" s="103">
        <f t="shared" si="16"/>
        <v>2048.9499999999998</v>
      </c>
      <c r="G21" s="103">
        <f t="shared" si="17"/>
        <v>2376</v>
      </c>
      <c r="H21" s="103">
        <v>12000000</v>
      </c>
      <c r="I21" s="98">
        <v>3500000</v>
      </c>
      <c r="J21" s="98">
        <v>3500000</v>
      </c>
      <c r="K21" s="98">
        <v>1700000</v>
      </c>
    </row>
    <row r="22" spans="1:17" x14ac:dyDescent="0.25">
      <c r="A22" s="108"/>
      <c r="B22" s="104" t="s">
        <v>77</v>
      </c>
      <c r="C22" s="109"/>
      <c r="D22" s="92"/>
      <c r="E22" s="92"/>
      <c r="F22" s="92"/>
      <c r="G22" s="92"/>
      <c r="H22" s="92"/>
      <c r="I22" s="93"/>
      <c r="J22" s="93"/>
      <c r="K22" s="93"/>
    </row>
    <row r="23" spans="1:17" ht="25.5" x14ac:dyDescent="0.25">
      <c r="A23" s="100" t="s">
        <v>78</v>
      </c>
      <c r="B23" s="106"/>
      <c r="C23" s="110"/>
      <c r="D23" s="103"/>
      <c r="E23" s="103"/>
      <c r="F23" s="103"/>
      <c r="G23" s="103"/>
      <c r="H23" s="103"/>
      <c r="I23" s="98"/>
      <c r="J23" s="98"/>
      <c r="K23" s="98"/>
    </row>
    <row r="24" spans="1:17" s="42" customFormat="1" x14ac:dyDescent="0.25">
      <c r="A24" s="100" t="s">
        <v>79</v>
      </c>
      <c r="B24" s="111" t="s">
        <v>80</v>
      </c>
      <c r="C24" s="110">
        <f t="shared" ref="C24:C25" si="18">H24/D24+I24/E24+J24/F24+K24/G24</f>
        <v>23985.128234569562</v>
      </c>
      <c r="D24" s="103">
        <f t="shared" ref="D24:D25" si="19">ROUND((900.12+400.52*(1+0.94+0.61)),2)</f>
        <v>1921.45</v>
      </c>
      <c r="E24" s="103">
        <f t="shared" ref="E24:E25" si="20">ROUND((1000.12+450.52*(1+0.94+0.61)),2)</f>
        <v>2148.9499999999998</v>
      </c>
      <c r="F24" s="103">
        <f t="shared" ref="F24:F25" si="21">ROUND((900.12+450.52*(1+0.94+0.61)),2)</f>
        <v>2048.9499999999998</v>
      </c>
      <c r="G24" s="103">
        <f t="shared" ref="G24:G25" si="22">ROUND((1100+550*(1+0.9+0.42)),2)</f>
        <v>2376</v>
      </c>
      <c r="H24" s="103">
        <v>34000000</v>
      </c>
      <c r="I24" s="98">
        <v>6700000</v>
      </c>
      <c r="J24" s="98">
        <v>6500000</v>
      </c>
      <c r="K24" s="98"/>
    </row>
    <row r="25" spans="1:17" s="42" customFormat="1" x14ac:dyDescent="0.25">
      <c r="A25" s="100" t="s">
        <v>81</v>
      </c>
      <c r="B25" s="111" t="s">
        <v>82</v>
      </c>
      <c r="C25" s="110">
        <f t="shared" si="18"/>
        <v>0</v>
      </c>
      <c r="D25" s="103">
        <f t="shared" si="19"/>
        <v>1921.45</v>
      </c>
      <c r="E25" s="103">
        <f t="shared" si="20"/>
        <v>2148.9499999999998</v>
      </c>
      <c r="F25" s="103">
        <f t="shared" si="21"/>
        <v>2048.9499999999998</v>
      </c>
      <c r="G25" s="103">
        <f t="shared" si="22"/>
        <v>2376</v>
      </c>
      <c r="H25" s="103"/>
      <c r="I25" s="98"/>
      <c r="J25" s="98"/>
      <c r="K25" s="98"/>
    </row>
    <row r="26" spans="1:17" x14ac:dyDescent="0.25">
      <c r="A26" s="112"/>
      <c r="B26" s="104" t="s">
        <v>83</v>
      </c>
      <c r="C26" s="113">
        <f>SUM(C8:C25)</f>
        <v>200000.00313236116</v>
      </c>
      <c r="D26" s="114"/>
      <c r="E26" s="114"/>
      <c r="F26" s="114"/>
      <c r="G26" s="114"/>
      <c r="H26" s="114"/>
      <c r="I26" s="94"/>
      <c r="J26" s="94"/>
      <c r="K26" s="94"/>
    </row>
    <row r="27" spans="1:17" x14ac:dyDescent="0.25">
      <c r="A27" s="115"/>
      <c r="B27" s="116"/>
      <c r="C27" s="116"/>
      <c r="D27" s="117"/>
      <c r="E27" s="117"/>
      <c r="F27" s="117"/>
      <c r="G27" s="117"/>
      <c r="H27" s="118"/>
      <c r="I27" s="119"/>
      <c r="J27" s="119"/>
      <c r="K27" s="119"/>
    </row>
    <row r="28" spans="1:17" ht="15.75" customHeight="1" x14ac:dyDescent="0.25">
      <c r="A28" s="120" t="s">
        <v>95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79"/>
      <c r="M28" s="79"/>
      <c r="N28" s="79"/>
      <c r="O28" s="79"/>
      <c r="P28" s="79"/>
      <c r="Q28" s="79"/>
    </row>
    <row r="29" spans="1:17" ht="15.75" customHeight="1" x14ac:dyDescent="0.25">
      <c r="A29" s="120" t="s">
        <v>97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79"/>
      <c r="M29" s="79"/>
      <c r="N29" s="79"/>
      <c r="O29" s="79"/>
      <c r="P29" s="79"/>
      <c r="Q29" s="79"/>
    </row>
    <row r="30" spans="1:17" x14ac:dyDescent="0.25">
      <c r="A30" s="121" t="s">
        <v>100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65"/>
      <c r="M30" s="65"/>
      <c r="N30" s="65"/>
      <c r="O30" s="65"/>
      <c r="P30" s="65"/>
      <c r="Q30" s="65"/>
    </row>
    <row r="31" spans="1:17" x14ac:dyDescent="0.2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65"/>
      <c r="M31" s="65"/>
      <c r="N31" s="65"/>
      <c r="O31" s="65"/>
      <c r="P31" s="65"/>
      <c r="Q31" s="65"/>
    </row>
    <row r="32" spans="1:17" x14ac:dyDescent="0.25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65"/>
      <c r="M32" s="65"/>
      <c r="N32" s="65"/>
      <c r="O32" s="65"/>
      <c r="P32" s="65"/>
      <c r="Q32" s="65"/>
    </row>
    <row r="33" spans="3:11" x14ac:dyDescent="0.25">
      <c r="C33" s="46"/>
      <c r="D33" s="43"/>
      <c r="E33" s="43"/>
      <c r="F33" s="43"/>
      <c r="G33" s="43"/>
      <c r="H33" s="44"/>
      <c r="I33" s="45"/>
      <c r="J33" s="45"/>
      <c r="K33" s="45"/>
    </row>
    <row r="34" spans="3:11" x14ac:dyDescent="0.25">
      <c r="D34" s="43"/>
      <c r="E34" s="43"/>
      <c r="F34" s="43"/>
      <c r="G34" s="43"/>
      <c r="H34" s="44"/>
      <c r="I34" s="45"/>
      <c r="J34" s="45"/>
      <c r="K34" s="45"/>
    </row>
    <row r="35" spans="3:11" x14ac:dyDescent="0.25">
      <c r="D35" s="43"/>
      <c r="E35" s="43"/>
      <c r="F35" s="43"/>
      <c r="G35" s="43"/>
      <c r="H35" s="44"/>
      <c r="I35" s="45"/>
      <c r="J35" s="45"/>
      <c r="K35" s="45"/>
    </row>
    <row r="36" spans="3:11" x14ac:dyDescent="0.25">
      <c r="D36" s="43"/>
      <c r="E36" s="43"/>
      <c r="F36" s="43"/>
      <c r="G36" s="43"/>
      <c r="H36" s="44"/>
      <c r="I36" s="45"/>
      <c r="J36" s="45"/>
      <c r="K36" s="45"/>
    </row>
    <row r="37" spans="3:11" x14ac:dyDescent="0.25">
      <c r="D37" s="43"/>
      <c r="E37" s="43"/>
      <c r="F37" s="43"/>
      <c r="G37" s="43"/>
      <c r="H37" s="44"/>
      <c r="I37" s="45"/>
      <c r="J37" s="45"/>
      <c r="K37" s="45"/>
    </row>
    <row r="38" spans="3:11" x14ac:dyDescent="0.25">
      <c r="D38" s="43"/>
      <c r="E38" s="43"/>
      <c r="F38" s="43"/>
      <c r="G38" s="43"/>
      <c r="H38" s="44"/>
      <c r="I38" s="45"/>
      <c r="J38" s="45"/>
      <c r="K38" s="45"/>
    </row>
    <row r="39" spans="3:11" x14ac:dyDescent="0.25">
      <c r="D39" s="43"/>
      <c r="E39" s="43"/>
      <c r="F39" s="43"/>
      <c r="G39" s="43"/>
      <c r="H39" s="44"/>
      <c r="I39" s="45"/>
      <c r="J39" s="45"/>
      <c r="K39" s="45"/>
    </row>
    <row r="40" spans="3:11" x14ac:dyDescent="0.25">
      <c r="D40" s="43"/>
      <c r="E40" s="43"/>
      <c r="F40" s="43"/>
      <c r="G40" s="43"/>
      <c r="H40" s="44"/>
      <c r="I40" s="45"/>
      <c r="J40" s="45"/>
      <c r="K40" s="45"/>
    </row>
    <row r="41" spans="3:11" x14ac:dyDescent="0.25">
      <c r="D41" s="43"/>
      <c r="E41" s="43"/>
      <c r="F41" s="43"/>
      <c r="G41" s="43"/>
      <c r="H41" s="44"/>
      <c r="I41" s="45"/>
      <c r="J41" s="45"/>
      <c r="K41" s="45"/>
    </row>
    <row r="42" spans="3:11" x14ac:dyDescent="0.25">
      <c r="D42" s="43"/>
      <c r="E42" s="43"/>
      <c r="F42" s="43"/>
      <c r="G42" s="43"/>
      <c r="H42" s="44"/>
      <c r="I42" s="45"/>
      <c r="J42" s="45"/>
      <c r="K42" s="45"/>
    </row>
    <row r="43" spans="3:11" x14ac:dyDescent="0.25">
      <c r="D43" s="43"/>
      <c r="E43" s="43"/>
      <c r="F43" s="43"/>
      <c r="G43" s="43"/>
      <c r="H43" s="44"/>
      <c r="I43" s="45"/>
      <c r="J43" s="45"/>
      <c r="K43" s="45"/>
    </row>
    <row r="44" spans="3:11" x14ac:dyDescent="0.25">
      <c r="D44" s="43"/>
      <c r="E44" s="43"/>
      <c r="F44" s="43"/>
      <c r="G44" s="43"/>
      <c r="H44" s="44"/>
      <c r="I44" s="45"/>
      <c r="J44" s="45"/>
      <c r="K44" s="45"/>
    </row>
    <row r="45" spans="3:11" x14ac:dyDescent="0.25">
      <c r="D45" s="43"/>
      <c r="E45" s="43"/>
      <c r="F45" s="43"/>
      <c r="G45" s="43"/>
      <c r="H45" s="44"/>
      <c r="I45" s="45"/>
      <c r="J45" s="45"/>
      <c r="K45" s="45"/>
    </row>
    <row r="46" spans="3:11" x14ac:dyDescent="0.25">
      <c r="D46" s="43"/>
      <c r="E46" s="43"/>
      <c r="F46" s="43"/>
      <c r="G46" s="43"/>
      <c r="H46" s="44"/>
      <c r="I46" s="45"/>
      <c r="J46" s="45"/>
      <c r="K46" s="45"/>
    </row>
    <row r="47" spans="3:11" x14ac:dyDescent="0.25">
      <c r="D47" s="43"/>
      <c r="E47" s="43"/>
      <c r="F47" s="43"/>
      <c r="G47" s="43"/>
      <c r="H47" s="44"/>
      <c r="I47" s="45"/>
      <c r="J47" s="45"/>
      <c r="K47" s="45"/>
    </row>
    <row r="48" spans="3:11" x14ac:dyDescent="0.25">
      <c r="D48" s="43"/>
      <c r="E48" s="43"/>
      <c r="F48" s="43"/>
      <c r="G48" s="43"/>
      <c r="H48" s="44"/>
      <c r="I48" s="45"/>
      <c r="J48" s="45"/>
      <c r="K48" s="45"/>
    </row>
    <row r="49" spans="4:11" x14ac:dyDescent="0.25">
      <c r="D49" s="43"/>
      <c r="E49" s="43"/>
      <c r="F49" s="43"/>
      <c r="G49" s="43"/>
      <c r="H49" s="44"/>
      <c r="I49" s="45"/>
      <c r="J49" s="45"/>
      <c r="K49" s="45"/>
    </row>
    <row r="50" spans="4:11" x14ac:dyDescent="0.25">
      <c r="D50" s="43"/>
      <c r="E50" s="43"/>
      <c r="F50" s="43"/>
      <c r="G50" s="43"/>
      <c r="H50" s="44"/>
      <c r="I50" s="45"/>
      <c r="J50" s="45"/>
      <c r="K50" s="45"/>
    </row>
    <row r="51" spans="4:11" x14ac:dyDescent="0.25">
      <c r="D51" s="43"/>
      <c r="E51" s="43"/>
      <c r="F51" s="43"/>
      <c r="G51" s="43"/>
      <c r="H51" s="44"/>
      <c r="I51" s="45"/>
      <c r="J51" s="45"/>
      <c r="K51" s="45"/>
    </row>
    <row r="52" spans="4:11" x14ac:dyDescent="0.25">
      <c r="D52" s="43"/>
      <c r="E52" s="43"/>
      <c r="F52" s="43"/>
      <c r="G52" s="43"/>
      <c r="H52" s="44"/>
      <c r="I52" s="45"/>
      <c r="J52" s="45"/>
      <c r="K52" s="45"/>
    </row>
    <row r="53" spans="4:11" x14ac:dyDescent="0.25">
      <c r="D53" s="43"/>
      <c r="E53" s="43"/>
      <c r="F53" s="43"/>
      <c r="G53" s="43"/>
      <c r="H53" s="44"/>
      <c r="I53" s="45"/>
      <c r="J53" s="45"/>
      <c r="K53" s="45"/>
    </row>
    <row r="54" spans="4:11" x14ac:dyDescent="0.25">
      <c r="D54" s="43"/>
      <c r="E54" s="43"/>
      <c r="F54" s="43"/>
      <c r="G54" s="43"/>
      <c r="H54" s="44"/>
      <c r="I54" s="45"/>
      <c r="J54" s="45"/>
      <c r="K54" s="45"/>
    </row>
    <row r="55" spans="4:11" x14ac:dyDescent="0.25">
      <c r="D55" s="43"/>
      <c r="E55" s="43"/>
      <c r="F55" s="43"/>
      <c r="G55" s="43"/>
      <c r="H55" s="44"/>
      <c r="I55" s="45"/>
      <c r="J55" s="45"/>
      <c r="K55" s="45"/>
    </row>
    <row r="56" spans="4:11" x14ac:dyDescent="0.25">
      <c r="D56" s="43"/>
      <c r="E56" s="43"/>
      <c r="F56" s="43"/>
      <c r="G56" s="43"/>
      <c r="H56" s="44"/>
      <c r="I56" s="45"/>
      <c r="J56" s="45"/>
      <c r="K56" s="45"/>
    </row>
    <row r="57" spans="4:11" x14ac:dyDescent="0.25">
      <c r="D57" s="43"/>
      <c r="E57" s="43"/>
      <c r="F57" s="43"/>
      <c r="G57" s="43"/>
      <c r="H57" s="44"/>
      <c r="I57" s="45"/>
      <c r="J57" s="45"/>
      <c r="K57" s="45"/>
    </row>
    <row r="58" spans="4:11" x14ac:dyDescent="0.25">
      <c r="D58" s="43"/>
      <c r="E58" s="43"/>
      <c r="F58" s="43"/>
      <c r="G58" s="43"/>
      <c r="H58" s="44"/>
      <c r="I58" s="45"/>
      <c r="J58" s="45"/>
      <c r="K58" s="45"/>
    </row>
    <row r="59" spans="4:11" x14ac:dyDescent="0.25">
      <c r="D59" s="43"/>
      <c r="E59" s="43"/>
      <c r="F59" s="43"/>
      <c r="G59" s="43"/>
      <c r="H59" s="44"/>
      <c r="I59" s="45"/>
      <c r="J59" s="45"/>
      <c r="K59" s="45"/>
    </row>
    <row r="60" spans="4:11" x14ac:dyDescent="0.25">
      <c r="D60" s="43"/>
      <c r="E60" s="43"/>
      <c r="F60" s="43"/>
      <c r="G60" s="43"/>
      <c r="H60" s="44"/>
      <c r="I60" s="45"/>
      <c r="J60" s="45"/>
      <c r="K60" s="45"/>
    </row>
    <row r="61" spans="4:11" x14ac:dyDescent="0.25">
      <c r="D61" s="43"/>
      <c r="E61" s="43"/>
      <c r="F61" s="43"/>
      <c r="G61" s="43"/>
      <c r="H61" s="44"/>
      <c r="I61" s="45"/>
      <c r="J61" s="45"/>
      <c r="K61" s="45"/>
    </row>
    <row r="62" spans="4:11" x14ac:dyDescent="0.25">
      <c r="D62" s="43"/>
      <c r="E62" s="43"/>
      <c r="F62" s="43"/>
      <c r="G62" s="43"/>
      <c r="H62" s="44"/>
      <c r="I62" s="45"/>
      <c r="J62" s="45"/>
      <c r="K62" s="45"/>
    </row>
    <row r="63" spans="4:11" x14ac:dyDescent="0.25">
      <c r="D63" s="43"/>
      <c r="E63" s="43"/>
      <c r="F63" s="43"/>
      <c r="G63" s="43"/>
      <c r="H63" s="44"/>
      <c r="I63" s="45"/>
      <c r="J63" s="45"/>
      <c r="K63" s="45"/>
    </row>
    <row r="64" spans="4:11" x14ac:dyDescent="0.25">
      <c r="D64" s="43"/>
      <c r="E64" s="43"/>
      <c r="F64" s="43"/>
      <c r="G64" s="43"/>
      <c r="H64" s="44"/>
      <c r="I64" s="45"/>
      <c r="J64" s="45"/>
      <c r="K64" s="45"/>
    </row>
    <row r="65" spans="4:11" x14ac:dyDescent="0.25">
      <c r="D65" s="43"/>
      <c r="E65" s="43"/>
      <c r="F65" s="43"/>
      <c r="G65" s="43"/>
      <c r="H65" s="44"/>
      <c r="I65" s="45"/>
      <c r="J65" s="45"/>
      <c r="K65" s="45"/>
    </row>
    <row r="66" spans="4:11" x14ac:dyDescent="0.25">
      <c r="D66" s="43"/>
      <c r="E66" s="43"/>
      <c r="F66" s="43"/>
      <c r="G66" s="43"/>
      <c r="H66" s="44"/>
      <c r="I66" s="45"/>
      <c r="J66" s="45"/>
      <c r="K66" s="45"/>
    </row>
    <row r="67" spans="4:11" x14ac:dyDescent="0.25">
      <c r="D67" s="43"/>
      <c r="E67" s="43"/>
      <c r="F67" s="43"/>
      <c r="G67" s="43"/>
      <c r="H67" s="44"/>
      <c r="I67" s="45"/>
      <c r="J67" s="45"/>
      <c r="K67" s="45"/>
    </row>
    <row r="68" spans="4:11" x14ac:dyDescent="0.25">
      <c r="D68" s="43"/>
      <c r="E68" s="43"/>
      <c r="F68" s="43"/>
      <c r="G68" s="43"/>
      <c r="H68" s="44"/>
      <c r="I68" s="45"/>
      <c r="J68" s="45"/>
      <c r="K68" s="45"/>
    </row>
    <row r="69" spans="4:11" x14ac:dyDescent="0.25">
      <c r="D69" s="43"/>
      <c r="E69" s="43"/>
      <c r="F69" s="43"/>
      <c r="G69" s="43"/>
      <c r="H69" s="44"/>
      <c r="I69" s="45"/>
      <c r="J69" s="45"/>
      <c r="K69" s="45"/>
    </row>
    <row r="70" spans="4:11" x14ac:dyDescent="0.25">
      <c r="D70" s="43"/>
      <c r="E70" s="43"/>
      <c r="F70" s="43"/>
      <c r="G70" s="43"/>
      <c r="H70" s="44"/>
      <c r="I70" s="45"/>
      <c r="J70" s="45"/>
      <c r="K70" s="45"/>
    </row>
    <row r="71" spans="4:11" x14ac:dyDescent="0.25">
      <c r="D71" s="43"/>
      <c r="E71" s="43"/>
      <c r="F71" s="43"/>
      <c r="G71" s="43"/>
      <c r="H71" s="44"/>
      <c r="I71" s="45"/>
      <c r="J71" s="45"/>
      <c r="K71" s="45"/>
    </row>
    <row r="72" spans="4:11" x14ac:dyDescent="0.25">
      <c r="D72" s="43"/>
      <c r="E72" s="43"/>
      <c r="F72" s="43"/>
      <c r="G72" s="43"/>
      <c r="H72" s="47"/>
      <c r="I72" s="45"/>
      <c r="J72" s="45"/>
      <c r="K72" s="45"/>
    </row>
    <row r="73" spans="4:11" x14ac:dyDescent="0.25">
      <c r="D73" s="43"/>
      <c r="E73" s="43"/>
      <c r="F73" s="43"/>
      <c r="G73" s="43"/>
      <c r="H73" s="47"/>
      <c r="I73" s="45"/>
      <c r="J73" s="45"/>
      <c r="K73" s="45"/>
    </row>
    <row r="74" spans="4:11" x14ac:dyDescent="0.25">
      <c r="D74" s="43"/>
      <c r="E74" s="43"/>
      <c r="F74" s="43"/>
      <c r="G74" s="43"/>
      <c r="H74" s="47"/>
      <c r="I74" s="45"/>
      <c r="J74" s="45"/>
      <c r="K74" s="45"/>
    </row>
    <row r="75" spans="4:11" x14ac:dyDescent="0.25">
      <c r="D75" s="43"/>
      <c r="E75" s="43"/>
      <c r="F75" s="43"/>
      <c r="G75" s="43"/>
      <c r="H75" s="44"/>
      <c r="I75" s="45"/>
      <c r="J75" s="45"/>
      <c r="K75" s="45"/>
    </row>
    <row r="76" spans="4:11" x14ac:dyDescent="0.25">
      <c r="D76" s="43"/>
      <c r="E76" s="43"/>
      <c r="F76" s="43"/>
      <c r="G76" s="43"/>
      <c r="H76" s="44"/>
      <c r="I76" s="45"/>
      <c r="J76" s="45"/>
      <c r="K76" s="45"/>
    </row>
    <row r="77" spans="4:11" x14ac:dyDescent="0.25">
      <c r="D77" s="43"/>
      <c r="E77" s="43"/>
      <c r="F77" s="43"/>
      <c r="G77" s="43"/>
      <c r="H77" s="47"/>
      <c r="I77" s="45"/>
      <c r="J77" s="45"/>
      <c r="K77" s="45"/>
    </row>
    <row r="78" spans="4:11" x14ac:dyDescent="0.25">
      <c r="D78" s="43"/>
      <c r="E78" s="43"/>
      <c r="F78" s="43"/>
      <c r="G78" s="43"/>
      <c r="H78" s="47"/>
      <c r="I78" s="45"/>
      <c r="J78" s="45"/>
      <c r="K78" s="45"/>
    </row>
    <row r="79" spans="4:11" x14ac:dyDescent="0.25">
      <c r="D79" s="43"/>
      <c r="E79" s="43"/>
      <c r="F79" s="43"/>
      <c r="G79" s="43"/>
      <c r="H79" s="47"/>
      <c r="I79" s="45"/>
      <c r="J79" s="45"/>
      <c r="K79" s="45"/>
    </row>
    <row r="80" spans="4:11" x14ac:dyDescent="0.25">
      <c r="D80" s="43"/>
      <c r="E80" s="43"/>
      <c r="F80" s="43"/>
      <c r="G80" s="43"/>
      <c r="H80" s="47"/>
      <c r="I80" s="45"/>
      <c r="J80" s="45"/>
      <c r="K80" s="45"/>
    </row>
    <row r="81" spans="4:11" x14ac:dyDescent="0.25">
      <c r="D81" s="43"/>
      <c r="E81" s="43"/>
      <c r="F81" s="43"/>
      <c r="G81" s="43"/>
      <c r="H81" s="44"/>
      <c r="I81" s="45"/>
      <c r="J81" s="45"/>
      <c r="K81" s="45"/>
    </row>
    <row r="82" spans="4:11" x14ac:dyDescent="0.25">
      <c r="D82" s="43"/>
      <c r="E82" s="43"/>
      <c r="F82" s="43"/>
      <c r="G82" s="43"/>
      <c r="H82" s="44"/>
      <c r="I82" s="45"/>
      <c r="J82" s="45"/>
      <c r="K82" s="45"/>
    </row>
    <row r="83" spans="4:11" x14ac:dyDescent="0.25">
      <c r="D83" s="43"/>
      <c r="E83" s="43"/>
      <c r="F83" s="43"/>
      <c r="G83" s="43"/>
      <c r="H83" s="44"/>
      <c r="I83" s="45"/>
      <c r="J83" s="45"/>
      <c r="K83" s="45"/>
    </row>
    <row r="84" spans="4:11" x14ac:dyDescent="0.25">
      <c r="D84" s="43"/>
      <c r="E84" s="43"/>
      <c r="F84" s="43"/>
      <c r="G84" s="43"/>
      <c r="H84" s="44"/>
      <c r="I84" s="45"/>
      <c r="J84" s="45"/>
      <c r="K84" s="45"/>
    </row>
    <row r="85" spans="4:11" x14ac:dyDescent="0.25">
      <c r="D85" s="43"/>
      <c r="E85" s="43"/>
      <c r="F85" s="43"/>
      <c r="G85" s="43"/>
      <c r="H85" s="44"/>
      <c r="I85" s="45"/>
      <c r="J85" s="45"/>
      <c r="K85" s="45"/>
    </row>
    <row r="86" spans="4:11" x14ac:dyDescent="0.25">
      <c r="D86" s="43"/>
      <c r="E86" s="43"/>
      <c r="F86" s="43"/>
      <c r="G86" s="43"/>
      <c r="H86" s="44"/>
      <c r="I86" s="45"/>
      <c r="J86" s="45"/>
      <c r="K86" s="45"/>
    </row>
    <row r="87" spans="4:11" x14ac:dyDescent="0.25">
      <c r="D87" s="43"/>
      <c r="E87" s="43"/>
      <c r="F87" s="43"/>
      <c r="G87" s="43"/>
      <c r="H87" s="44"/>
      <c r="I87" s="45"/>
      <c r="J87" s="45"/>
      <c r="K87" s="45"/>
    </row>
    <row r="88" spans="4:11" x14ac:dyDescent="0.25">
      <c r="D88" s="43"/>
      <c r="E88" s="43"/>
      <c r="F88" s="43"/>
      <c r="G88" s="43"/>
      <c r="H88" s="44"/>
      <c r="I88" s="45"/>
      <c r="J88" s="45"/>
      <c r="K88" s="45"/>
    </row>
    <row r="89" spans="4:11" x14ac:dyDescent="0.25">
      <c r="D89" s="43"/>
      <c r="E89" s="43"/>
      <c r="F89" s="43"/>
      <c r="G89" s="43"/>
      <c r="H89" s="44"/>
      <c r="I89" s="45"/>
      <c r="J89" s="45"/>
      <c r="K89" s="45"/>
    </row>
    <row r="90" spans="4:11" x14ac:dyDescent="0.25">
      <c r="D90" s="43"/>
      <c r="E90" s="43"/>
      <c r="F90" s="43"/>
      <c r="G90" s="43"/>
      <c r="H90" s="44"/>
      <c r="I90" s="45"/>
      <c r="J90" s="45"/>
      <c r="K90" s="45"/>
    </row>
    <row r="91" spans="4:11" x14ac:dyDescent="0.25">
      <c r="D91" s="43"/>
      <c r="E91" s="43"/>
      <c r="F91" s="43"/>
      <c r="G91" s="43"/>
      <c r="H91" s="44"/>
      <c r="I91" s="45"/>
      <c r="J91" s="45"/>
      <c r="K91" s="45"/>
    </row>
    <row r="92" spans="4:11" x14ac:dyDescent="0.25">
      <c r="D92" s="43"/>
      <c r="E92" s="43"/>
      <c r="F92" s="43"/>
      <c r="G92" s="43"/>
      <c r="H92" s="44"/>
      <c r="I92" s="45"/>
      <c r="J92" s="45"/>
      <c r="K92" s="45"/>
    </row>
    <row r="93" spans="4:11" x14ac:dyDescent="0.25">
      <c r="D93" s="43"/>
      <c r="E93" s="43"/>
      <c r="F93" s="43"/>
      <c r="G93" s="43"/>
      <c r="H93" s="44"/>
      <c r="I93" s="45"/>
      <c r="J93" s="45"/>
      <c r="K93" s="45"/>
    </row>
    <row r="94" spans="4:11" x14ac:dyDescent="0.25">
      <c r="D94" s="43"/>
      <c r="E94" s="43"/>
      <c r="F94" s="43"/>
      <c r="G94" s="43"/>
      <c r="H94" s="44"/>
      <c r="I94" s="45"/>
      <c r="J94" s="45"/>
      <c r="K94" s="45"/>
    </row>
    <row r="95" spans="4:11" x14ac:dyDescent="0.25">
      <c r="D95" s="43"/>
      <c r="E95" s="43"/>
      <c r="F95" s="43"/>
      <c r="G95" s="43"/>
      <c r="H95" s="44"/>
      <c r="I95" s="45"/>
      <c r="J95" s="45"/>
      <c r="K95" s="45"/>
    </row>
    <row r="96" spans="4:11" x14ac:dyDescent="0.25">
      <c r="D96" s="43"/>
      <c r="E96" s="43"/>
      <c r="F96" s="43"/>
      <c r="G96" s="43"/>
      <c r="H96" s="44"/>
      <c r="I96" s="45"/>
      <c r="J96" s="45"/>
      <c r="K96" s="45"/>
    </row>
    <row r="97" spans="4:11" x14ac:dyDescent="0.25">
      <c r="D97" s="43"/>
      <c r="E97" s="43"/>
      <c r="F97" s="43"/>
      <c r="G97" s="43"/>
      <c r="H97" s="44"/>
      <c r="I97" s="45"/>
      <c r="J97" s="45"/>
      <c r="K97" s="45"/>
    </row>
    <row r="98" spans="4:11" x14ac:dyDescent="0.25">
      <c r="D98" s="43"/>
      <c r="E98" s="43"/>
      <c r="F98" s="43"/>
      <c r="G98" s="43"/>
      <c r="H98" s="44"/>
      <c r="I98" s="45"/>
      <c r="J98" s="45"/>
      <c r="K98" s="45"/>
    </row>
    <row r="99" spans="4:11" x14ac:dyDescent="0.25">
      <c r="D99" s="43"/>
      <c r="E99" s="43"/>
      <c r="F99" s="43"/>
      <c r="G99" s="43"/>
      <c r="H99" s="44"/>
      <c r="I99" s="45"/>
      <c r="J99" s="45"/>
      <c r="K99" s="45"/>
    </row>
    <row r="100" spans="4:11" x14ac:dyDescent="0.25">
      <c r="D100" s="43"/>
      <c r="E100" s="43"/>
      <c r="F100" s="43"/>
      <c r="G100" s="43"/>
      <c r="H100" s="44"/>
      <c r="I100" s="45"/>
      <c r="J100" s="45"/>
      <c r="K100" s="45"/>
    </row>
    <row r="101" spans="4:11" x14ac:dyDescent="0.25">
      <c r="D101" s="43"/>
      <c r="E101" s="43"/>
      <c r="F101" s="43"/>
      <c r="G101" s="43"/>
      <c r="H101" s="44"/>
      <c r="I101" s="45"/>
      <c r="J101" s="45"/>
      <c r="K101" s="45"/>
    </row>
    <row r="102" spans="4:11" x14ac:dyDescent="0.25">
      <c r="D102" s="43"/>
      <c r="E102" s="43"/>
      <c r="F102" s="43"/>
      <c r="G102" s="43"/>
      <c r="H102" s="44"/>
      <c r="I102" s="45"/>
      <c r="J102" s="45"/>
      <c r="K102" s="45"/>
    </row>
    <row r="103" spans="4:11" x14ac:dyDescent="0.25">
      <c r="D103" s="43"/>
      <c r="E103" s="43"/>
      <c r="F103" s="43"/>
      <c r="G103" s="43"/>
      <c r="H103" s="44"/>
      <c r="I103" s="45"/>
      <c r="J103" s="45"/>
      <c r="K103" s="45"/>
    </row>
    <row r="104" spans="4:11" x14ac:dyDescent="0.25">
      <c r="D104" s="43"/>
      <c r="E104" s="43"/>
      <c r="F104" s="43"/>
      <c r="G104" s="43"/>
      <c r="H104" s="44"/>
      <c r="I104" s="45"/>
      <c r="J104" s="45"/>
      <c r="K104" s="45"/>
    </row>
    <row r="105" spans="4:11" x14ac:dyDescent="0.25">
      <c r="D105" s="43"/>
      <c r="E105" s="43"/>
      <c r="F105" s="43"/>
      <c r="G105" s="43"/>
      <c r="H105" s="44"/>
      <c r="I105" s="45"/>
      <c r="J105" s="45"/>
      <c r="K105" s="45"/>
    </row>
    <row r="106" spans="4:11" x14ac:dyDescent="0.25">
      <c r="D106" s="43"/>
      <c r="E106" s="43"/>
      <c r="F106" s="43"/>
      <c r="G106" s="43"/>
      <c r="H106" s="44"/>
      <c r="I106" s="45"/>
      <c r="J106" s="45"/>
      <c r="K106" s="45"/>
    </row>
    <row r="107" spans="4:11" x14ac:dyDescent="0.25">
      <c r="D107" s="43"/>
      <c r="E107" s="43"/>
      <c r="F107" s="43"/>
      <c r="G107" s="43"/>
      <c r="H107" s="44"/>
      <c r="I107" s="45"/>
      <c r="J107" s="45"/>
      <c r="K107" s="45"/>
    </row>
    <row r="108" spans="4:11" x14ac:dyDescent="0.25">
      <c r="D108" s="43"/>
      <c r="E108" s="43"/>
      <c r="F108" s="43"/>
      <c r="G108" s="43"/>
      <c r="H108" s="44"/>
      <c r="I108" s="45"/>
      <c r="J108" s="45"/>
      <c r="K108" s="45"/>
    </row>
    <row r="109" spans="4:11" x14ac:dyDescent="0.25">
      <c r="D109" s="43"/>
      <c r="E109" s="43"/>
      <c r="F109" s="43"/>
      <c r="G109" s="43"/>
      <c r="H109" s="44"/>
      <c r="I109" s="45"/>
      <c r="J109" s="45"/>
      <c r="K109" s="45"/>
    </row>
    <row r="110" spans="4:11" x14ac:dyDescent="0.25">
      <c r="D110" s="43"/>
      <c r="E110" s="43"/>
      <c r="F110" s="43"/>
      <c r="G110" s="43"/>
      <c r="H110" s="44"/>
      <c r="I110" s="45"/>
      <c r="J110" s="45"/>
      <c r="K110" s="45"/>
    </row>
    <row r="111" spans="4:11" x14ac:dyDescent="0.25">
      <c r="D111" s="43"/>
      <c r="E111" s="43"/>
      <c r="F111" s="43"/>
      <c r="G111" s="43"/>
      <c r="H111" s="44"/>
      <c r="I111" s="45"/>
      <c r="J111" s="45"/>
      <c r="K111" s="45"/>
    </row>
    <row r="112" spans="4:11" x14ac:dyDescent="0.25">
      <c r="D112" s="43"/>
      <c r="E112" s="43"/>
      <c r="F112" s="43"/>
      <c r="G112" s="43"/>
      <c r="H112" s="44"/>
      <c r="I112" s="45"/>
      <c r="J112" s="45"/>
      <c r="K112" s="45"/>
    </row>
    <row r="113" spans="4:11" x14ac:dyDescent="0.25">
      <c r="D113" s="43"/>
      <c r="E113" s="43"/>
      <c r="F113" s="43"/>
      <c r="G113" s="43"/>
      <c r="H113" s="44"/>
      <c r="I113" s="45"/>
      <c r="J113" s="45"/>
      <c r="K113" s="45"/>
    </row>
    <row r="114" spans="4:11" x14ac:dyDescent="0.25">
      <c r="D114" s="43"/>
      <c r="E114" s="43"/>
      <c r="F114" s="43"/>
      <c r="G114" s="43"/>
      <c r="H114" s="44"/>
      <c r="I114" s="45"/>
      <c r="J114" s="45"/>
      <c r="K114" s="45"/>
    </row>
    <row r="115" spans="4:11" x14ac:dyDescent="0.25">
      <c r="D115" s="43"/>
      <c r="E115" s="43"/>
      <c r="F115" s="43"/>
      <c r="G115" s="43"/>
      <c r="H115" s="44"/>
      <c r="I115" s="45"/>
      <c r="J115" s="45"/>
      <c r="K115" s="45"/>
    </row>
    <row r="116" spans="4:11" x14ac:dyDescent="0.25">
      <c r="D116" s="43"/>
      <c r="E116" s="43"/>
      <c r="F116" s="43"/>
      <c r="G116" s="43"/>
      <c r="H116" s="44"/>
      <c r="I116" s="45"/>
      <c r="J116" s="45"/>
      <c r="K116" s="45"/>
    </row>
    <row r="117" spans="4:11" x14ac:dyDescent="0.25">
      <c r="D117" s="43"/>
      <c r="E117" s="43"/>
      <c r="F117" s="43"/>
      <c r="G117" s="43"/>
      <c r="H117" s="44"/>
      <c r="I117" s="45"/>
      <c r="J117" s="45"/>
      <c r="K117" s="45"/>
    </row>
    <row r="118" spans="4:11" x14ac:dyDescent="0.25">
      <c r="D118" s="43"/>
      <c r="E118" s="43"/>
      <c r="F118" s="43"/>
      <c r="G118" s="43"/>
      <c r="H118" s="44"/>
      <c r="I118" s="45"/>
      <c r="J118" s="45"/>
      <c r="K118" s="45"/>
    </row>
    <row r="119" spans="4:11" x14ac:dyDescent="0.25">
      <c r="D119" s="43"/>
      <c r="E119" s="43"/>
      <c r="F119" s="43"/>
      <c r="G119" s="43"/>
      <c r="H119" s="44"/>
      <c r="I119" s="45"/>
      <c r="J119" s="45"/>
      <c r="K119" s="45"/>
    </row>
    <row r="120" spans="4:11" x14ac:dyDescent="0.25">
      <c r="D120" s="43"/>
      <c r="E120" s="43"/>
      <c r="F120" s="43"/>
      <c r="G120" s="43"/>
      <c r="H120" s="44"/>
      <c r="I120" s="45"/>
      <c r="J120" s="45"/>
      <c r="K120" s="45"/>
    </row>
    <row r="121" spans="4:11" x14ac:dyDescent="0.25">
      <c r="D121" s="43"/>
      <c r="E121" s="43"/>
      <c r="F121" s="43"/>
      <c r="G121" s="43"/>
      <c r="H121" s="44"/>
      <c r="I121" s="45"/>
      <c r="J121" s="45"/>
      <c r="K121" s="45"/>
    </row>
    <row r="122" spans="4:11" x14ac:dyDescent="0.25">
      <c r="D122" s="43"/>
      <c r="E122" s="43"/>
      <c r="F122" s="43"/>
      <c r="G122" s="43"/>
      <c r="H122" s="44"/>
      <c r="I122" s="45"/>
      <c r="J122" s="45"/>
      <c r="K122" s="45"/>
    </row>
    <row r="123" spans="4:11" x14ac:dyDescent="0.25">
      <c r="D123" s="43"/>
      <c r="E123" s="43"/>
      <c r="F123" s="43"/>
      <c r="G123" s="43"/>
      <c r="H123" s="44"/>
      <c r="I123" s="45"/>
      <c r="J123" s="45"/>
      <c r="K123" s="45"/>
    </row>
    <row r="124" spans="4:11" x14ac:dyDescent="0.25">
      <c r="D124" s="43"/>
      <c r="E124" s="43"/>
      <c r="F124" s="43"/>
      <c r="G124" s="43"/>
      <c r="H124" s="44"/>
      <c r="I124" s="45"/>
      <c r="J124" s="45"/>
      <c r="K124" s="45"/>
    </row>
    <row r="125" spans="4:11" x14ac:dyDescent="0.25">
      <c r="D125" s="43"/>
      <c r="E125" s="43"/>
      <c r="F125" s="43"/>
      <c r="G125" s="43"/>
      <c r="H125" s="44"/>
      <c r="I125" s="45"/>
      <c r="J125" s="45"/>
      <c r="K125" s="45"/>
    </row>
    <row r="126" spans="4:11" x14ac:dyDescent="0.25">
      <c r="D126" s="43"/>
      <c r="E126" s="43"/>
      <c r="F126" s="43"/>
      <c r="G126" s="43"/>
      <c r="H126" s="44"/>
      <c r="I126" s="45"/>
      <c r="J126" s="45"/>
      <c r="K126" s="45"/>
    </row>
    <row r="127" spans="4:11" x14ac:dyDescent="0.25">
      <c r="D127" s="43"/>
      <c r="E127" s="43"/>
      <c r="F127" s="43"/>
      <c r="G127" s="43"/>
      <c r="H127" s="44"/>
      <c r="I127" s="45"/>
      <c r="J127" s="45"/>
      <c r="K127" s="45"/>
    </row>
    <row r="128" spans="4:11" x14ac:dyDescent="0.25">
      <c r="D128" s="43"/>
      <c r="E128" s="43"/>
      <c r="F128" s="43"/>
      <c r="G128" s="43"/>
      <c r="H128" s="44"/>
      <c r="I128" s="45"/>
      <c r="J128" s="45"/>
      <c r="K128" s="45"/>
    </row>
    <row r="129" spans="4:11" x14ac:dyDescent="0.25">
      <c r="D129" s="43"/>
      <c r="E129" s="43"/>
      <c r="F129" s="43"/>
      <c r="G129" s="43"/>
      <c r="H129" s="44"/>
      <c r="I129" s="45"/>
      <c r="J129" s="45"/>
      <c r="K129" s="45"/>
    </row>
    <row r="130" spans="4:11" x14ac:dyDescent="0.25">
      <c r="D130" s="43"/>
      <c r="E130" s="43"/>
      <c r="F130" s="43"/>
      <c r="G130" s="43"/>
      <c r="H130" s="44"/>
      <c r="I130" s="45"/>
      <c r="J130" s="45"/>
      <c r="K130" s="45"/>
    </row>
    <row r="131" spans="4:11" x14ac:dyDescent="0.25">
      <c r="D131" s="43"/>
      <c r="E131" s="43"/>
      <c r="F131" s="43"/>
      <c r="G131" s="43"/>
      <c r="H131" s="44"/>
      <c r="I131" s="45"/>
      <c r="J131" s="45"/>
      <c r="K131" s="45"/>
    </row>
    <row r="132" spans="4:11" x14ac:dyDescent="0.25">
      <c r="D132" s="43"/>
      <c r="E132" s="43"/>
      <c r="F132" s="43"/>
      <c r="G132" s="43"/>
      <c r="H132" s="44"/>
      <c r="I132" s="45"/>
      <c r="J132" s="45"/>
      <c r="K132" s="45"/>
    </row>
    <row r="133" spans="4:11" x14ac:dyDescent="0.25">
      <c r="D133" s="43"/>
      <c r="E133" s="43"/>
      <c r="F133" s="43"/>
      <c r="G133" s="43"/>
      <c r="H133" s="44"/>
      <c r="I133" s="45"/>
      <c r="J133" s="45"/>
      <c r="K133" s="45"/>
    </row>
    <row r="134" spans="4:11" x14ac:dyDescent="0.25">
      <c r="D134" s="43"/>
      <c r="E134" s="43"/>
      <c r="F134" s="43"/>
      <c r="G134" s="43"/>
      <c r="H134" s="44"/>
      <c r="I134" s="45"/>
      <c r="J134" s="45"/>
      <c r="K134" s="45"/>
    </row>
    <row r="135" spans="4:11" x14ac:dyDescent="0.25">
      <c r="D135" s="43"/>
      <c r="E135" s="43"/>
      <c r="F135" s="43"/>
      <c r="G135" s="43"/>
      <c r="H135" s="44"/>
      <c r="I135" s="45"/>
      <c r="J135" s="45"/>
      <c r="K135" s="45"/>
    </row>
    <row r="136" spans="4:11" x14ac:dyDescent="0.25">
      <c r="D136" s="43"/>
      <c r="E136" s="43"/>
      <c r="F136" s="43"/>
      <c r="G136" s="43"/>
      <c r="H136" s="44"/>
      <c r="I136" s="45"/>
      <c r="J136" s="45"/>
      <c r="K136" s="45"/>
    </row>
    <row r="137" spans="4:11" x14ac:dyDescent="0.25">
      <c r="D137" s="43"/>
      <c r="E137" s="43"/>
      <c r="F137" s="43"/>
      <c r="G137" s="43"/>
      <c r="H137" s="44"/>
      <c r="I137" s="45"/>
      <c r="J137" s="45"/>
      <c r="K137" s="45"/>
    </row>
    <row r="138" spans="4:11" x14ac:dyDescent="0.25">
      <c r="D138" s="43"/>
      <c r="E138" s="43"/>
      <c r="F138" s="43"/>
      <c r="G138" s="43"/>
      <c r="H138" s="47"/>
      <c r="I138" s="45"/>
      <c r="J138" s="45"/>
      <c r="K138" s="45"/>
    </row>
    <row r="139" spans="4:11" x14ac:dyDescent="0.25">
      <c r="D139" s="43"/>
      <c r="E139" s="43"/>
      <c r="F139" s="43"/>
      <c r="G139" s="43"/>
      <c r="H139" s="47"/>
      <c r="I139" s="45"/>
      <c r="J139" s="45"/>
      <c r="K139" s="45"/>
    </row>
    <row r="140" spans="4:11" x14ac:dyDescent="0.25">
      <c r="D140" s="43"/>
      <c r="E140" s="43"/>
      <c r="F140" s="43"/>
      <c r="G140" s="43"/>
      <c r="H140" s="44"/>
      <c r="I140" s="45"/>
      <c r="J140" s="45"/>
      <c r="K140" s="45"/>
    </row>
    <row r="141" spans="4:11" x14ac:dyDescent="0.25">
      <c r="D141" s="43"/>
      <c r="E141" s="43"/>
      <c r="F141" s="43"/>
      <c r="G141" s="43"/>
      <c r="H141" s="44"/>
      <c r="I141" s="45"/>
      <c r="J141" s="45"/>
      <c r="K141" s="45"/>
    </row>
    <row r="142" spans="4:11" x14ac:dyDescent="0.25">
      <c r="D142" s="43"/>
      <c r="E142" s="43"/>
      <c r="F142" s="43"/>
      <c r="G142" s="43"/>
      <c r="H142" s="47"/>
      <c r="I142" s="45"/>
      <c r="J142" s="45"/>
      <c r="K142" s="45"/>
    </row>
    <row r="143" spans="4:11" x14ac:dyDescent="0.25">
      <c r="D143" s="43"/>
      <c r="E143" s="43"/>
      <c r="F143" s="43"/>
      <c r="G143" s="43"/>
      <c r="H143" s="47"/>
      <c r="I143" s="45"/>
      <c r="J143" s="45"/>
      <c r="K143" s="45"/>
    </row>
    <row r="144" spans="4:11" x14ac:dyDescent="0.25">
      <c r="D144" s="43"/>
      <c r="E144" s="43"/>
      <c r="F144" s="43"/>
      <c r="G144" s="43"/>
      <c r="H144" s="47"/>
      <c r="I144" s="45"/>
      <c r="J144" s="45"/>
      <c r="K144" s="45"/>
    </row>
    <row r="145" spans="4:11" x14ac:dyDescent="0.25">
      <c r="D145" s="43"/>
      <c r="E145" s="43"/>
      <c r="F145" s="43"/>
      <c r="G145" s="43"/>
      <c r="H145" s="47"/>
      <c r="I145" s="45"/>
      <c r="J145" s="45"/>
      <c r="K145" s="45"/>
    </row>
    <row r="146" spans="4:11" x14ac:dyDescent="0.25">
      <c r="D146" s="43"/>
      <c r="E146" s="43"/>
      <c r="F146" s="43"/>
      <c r="G146" s="43"/>
      <c r="H146" s="47"/>
      <c r="I146" s="45"/>
      <c r="J146" s="45"/>
      <c r="K146" s="45"/>
    </row>
    <row r="147" spans="4:11" x14ac:dyDescent="0.25">
      <c r="D147" s="43"/>
      <c r="E147" s="43"/>
      <c r="F147" s="43"/>
      <c r="G147" s="43"/>
      <c r="H147" s="44"/>
      <c r="I147" s="45"/>
      <c r="J147" s="45"/>
      <c r="K147" s="45"/>
    </row>
    <row r="148" spans="4:11" x14ac:dyDescent="0.25">
      <c r="D148" s="43"/>
      <c r="E148" s="43"/>
      <c r="F148" s="43"/>
      <c r="G148" s="43"/>
      <c r="H148" s="44"/>
      <c r="I148" s="45"/>
      <c r="J148" s="45"/>
      <c r="K148" s="45"/>
    </row>
    <row r="149" spans="4:11" x14ac:dyDescent="0.25">
      <c r="D149" s="43"/>
      <c r="E149" s="43"/>
      <c r="F149" s="43"/>
      <c r="G149" s="43"/>
      <c r="H149" s="44"/>
      <c r="I149" s="45"/>
      <c r="J149" s="45"/>
      <c r="K149" s="45"/>
    </row>
    <row r="150" spans="4:11" x14ac:dyDescent="0.25">
      <c r="D150" s="43"/>
      <c r="E150" s="43"/>
      <c r="F150" s="43"/>
      <c r="G150" s="43"/>
      <c r="H150" s="47"/>
      <c r="I150" s="45"/>
      <c r="J150" s="45"/>
      <c r="K150" s="45"/>
    </row>
    <row r="151" spans="4:11" x14ac:dyDescent="0.25">
      <c r="D151" s="43"/>
      <c r="E151" s="43"/>
      <c r="F151" s="43"/>
      <c r="G151" s="43"/>
      <c r="H151" s="47"/>
      <c r="I151" s="45"/>
      <c r="J151" s="45"/>
      <c r="K151" s="45"/>
    </row>
    <row r="152" spans="4:11" x14ac:dyDescent="0.25">
      <c r="D152" s="43"/>
      <c r="E152" s="43"/>
      <c r="F152" s="43"/>
      <c r="G152" s="43"/>
      <c r="H152" s="44"/>
      <c r="I152" s="45"/>
      <c r="J152" s="45"/>
      <c r="K152" s="45"/>
    </row>
    <row r="153" spans="4:11" x14ac:dyDescent="0.25">
      <c r="D153" s="43"/>
      <c r="E153" s="43"/>
      <c r="F153" s="43"/>
      <c r="G153" s="43"/>
      <c r="H153" s="44"/>
      <c r="I153" s="45"/>
      <c r="J153" s="45"/>
      <c r="K153" s="45"/>
    </row>
    <row r="154" spans="4:11" x14ac:dyDescent="0.25">
      <c r="D154" s="43"/>
      <c r="E154" s="43"/>
      <c r="F154" s="43"/>
      <c r="G154" s="43"/>
      <c r="H154" s="47"/>
      <c r="I154" s="45"/>
      <c r="J154" s="45"/>
      <c r="K154" s="45"/>
    </row>
    <row r="155" spans="4:11" x14ac:dyDescent="0.25">
      <c r="D155" s="43"/>
      <c r="E155" s="43"/>
      <c r="F155" s="43"/>
      <c r="G155" s="43"/>
      <c r="H155" s="47"/>
      <c r="I155" s="45"/>
      <c r="J155" s="45"/>
      <c r="K155" s="45"/>
    </row>
    <row r="156" spans="4:11" x14ac:dyDescent="0.25">
      <c r="D156" s="43"/>
      <c r="E156" s="43"/>
      <c r="F156" s="43"/>
      <c r="G156" s="43"/>
      <c r="H156" s="47"/>
      <c r="I156" s="45"/>
      <c r="J156" s="45"/>
      <c r="K156" s="45"/>
    </row>
    <row r="157" spans="4:11" x14ac:dyDescent="0.25">
      <c r="D157" s="43"/>
      <c r="E157" s="43"/>
      <c r="F157" s="43"/>
      <c r="G157" s="43"/>
      <c r="H157" s="47"/>
      <c r="I157" s="45"/>
      <c r="J157" s="45"/>
      <c r="K157" s="45"/>
    </row>
    <row r="158" spans="4:11" x14ac:dyDescent="0.25">
      <c r="D158" s="43"/>
      <c r="E158" s="43"/>
      <c r="F158" s="43"/>
      <c r="G158" s="43"/>
      <c r="H158" s="44"/>
      <c r="I158" s="45"/>
      <c r="J158" s="45"/>
      <c r="K158" s="45"/>
    </row>
    <row r="159" spans="4:11" x14ac:dyDescent="0.25">
      <c r="D159" s="43"/>
      <c r="E159" s="43"/>
      <c r="F159" s="43"/>
      <c r="G159" s="43"/>
      <c r="H159" s="44"/>
      <c r="I159" s="45"/>
      <c r="J159" s="45"/>
      <c r="K159" s="45"/>
    </row>
    <row r="160" spans="4:11" x14ac:dyDescent="0.25">
      <c r="D160" s="43"/>
      <c r="E160" s="43"/>
      <c r="F160" s="43"/>
      <c r="G160" s="43"/>
      <c r="H160" s="44"/>
      <c r="I160" s="45"/>
      <c r="J160" s="45"/>
      <c r="K160" s="45"/>
    </row>
    <row r="161" spans="4:11" x14ac:dyDescent="0.25">
      <c r="D161" s="43"/>
      <c r="E161" s="43"/>
      <c r="F161" s="43"/>
      <c r="G161" s="43"/>
      <c r="H161" s="44"/>
      <c r="I161" s="45"/>
      <c r="J161" s="45"/>
      <c r="K161" s="45"/>
    </row>
    <row r="162" spans="4:11" x14ac:dyDescent="0.25">
      <c r="D162" s="43"/>
      <c r="E162" s="43"/>
      <c r="F162" s="43"/>
      <c r="G162" s="43"/>
      <c r="H162" s="44"/>
      <c r="I162" s="45"/>
      <c r="J162" s="45"/>
      <c r="K162" s="45"/>
    </row>
    <row r="163" spans="4:11" x14ac:dyDescent="0.25">
      <c r="D163" s="43"/>
      <c r="E163" s="43"/>
      <c r="F163" s="43"/>
      <c r="G163" s="43"/>
      <c r="H163" s="47"/>
      <c r="I163" s="45"/>
      <c r="J163" s="45"/>
      <c r="K163" s="45"/>
    </row>
    <row r="164" spans="4:11" x14ac:dyDescent="0.25">
      <c r="D164" s="43"/>
      <c r="E164" s="43"/>
      <c r="F164" s="43"/>
      <c r="G164" s="43"/>
      <c r="H164" s="44"/>
      <c r="I164" s="45"/>
      <c r="J164" s="45"/>
      <c r="K164" s="45"/>
    </row>
    <row r="165" spans="4:11" x14ac:dyDescent="0.25">
      <c r="D165" s="43"/>
      <c r="E165" s="43"/>
      <c r="F165" s="43"/>
      <c r="G165" s="43"/>
      <c r="H165" s="44"/>
      <c r="I165" s="45"/>
      <c r="J165" s="45"/>
      <c r="K165" s="45"/>
    </row>
    <row r="166" spans="4:11" x14ac:dyDescent="0.25">
      <c r="D166" s="43"/>
      <c r="E166" s="43"/>
      <c r="F166" s="43"/>
      <c r="G166" s="43"/>
      <c r="H166" s="47"/>
      <c r="I166" s="45"/>
      <c r="J166" s="45"/>
      <c r="K166" s="45"/>
    </row>
    <row r="167" spans="4:11" x14ac:dyDescent="0.25">
      <c r="D167" s="43"/>
      <c r="E167" s="43"/>
      <c r="F167" s="43"/>
      <c r="G167" s="43"/>
      <c r="H167" s="47"/>
      <c r="I167" s="45"/>
      <c r="J167" s="45"/>
      <c r="K167" s="45"/>
    </row>
    <row r="168" spans="4:11" x14ac:dyDescent="0.25">
      <c r="D168" s="43"/>
      <c r="E168" s="43"/>
      <c r="F168" s="43"/>
      <c r="G168" s="43"/>
      <c r="H168" s="47"/>
      <c r="I168" s="45"/>
      <c r="J168" s="45"/>
      <c r="K168" s="45"/>
    </row>
    <row r="169" spans="4:11" x14ac:dyDescent="0.25">
      <c r="D169" s="43"/>
      <c r="E169" s="43"/>
      <c r="F169" s="43"/>
      <c r="G169" s="43"/>
      <c r="H169" s="47"/>
      <c r="I169" s="45"/>
      <c r="J169" s="45"/>
      <c r="K169" s="45"/>
    </row>
    <row r="170" spans="4:11" x14ac:dyDescent="0.25">
      <c r="D170" s="43"/>
      <c r="E170" s="43"/>
      <c r="F170" s="43"/>
      <c r="G170" s="43"/>
      <c r="H170" s="47"/>
      <c r="I170" s="45"/>
      <c r="J170" s="45"/>
      <c r="K170" s="45"/>
    </row>
    <row r="171" spans="4:11" x14ac:dyDescent="0.25">
      <c r="D171" s="43"/>
      <c r="E171" s="43"/>
      <c r="F171" s="43"/>
      <c r="G171" s="43"/>
      <c r="H171" s="47"/>
      <c r="I171" s="45"/>
      <c r="J171" s="45"/>
      <c r="K171" s="45"/>
    </row>
    <row r="172" spans="4:11" x14ac:dyDescent="0.25">
      <c r="D172" s="43"/>
      <c r="E172" s="43"/>
      <c r="F172" s="43"/>
      <c r="G172" s="43"/>
      <c r="H172" s="44"/>
      <c r="I172" s="45"/>
      <c r="J172" s="45"/>
      <c r="K172" s="45"/>
    </row>
    <row r="173" spans="4:11" x14ac:dyDescent="0.25">
      <c r="D173" s="43"/>
      <c r="E173" s="43"/>
      <c r="F173" s="43"/>
      <c r="G173" s="43"/>
      <c r="H173" s="44"/>
      <c r="I173" s="45"/>
      <c r="J173" s="45"/>
      <c r="K173" s="45"/>
    </row>
    <row r="174" spans="4:11" x14ac:dyDescent="0.25">
      <c r="D174" s="43"/>
      <c r="E174" s="43"/>
      <c r="F174" s="43"/>
      <c r="G174" s="43"/>
      <c r="H174" s="47"/>
      <c r="I174" s="45"/>
      <c r="J174" s="45"/>
      <c r="K174" s="45"/>
    </row>
    <row r="175" spans="4:11" x14ac:dyDescent="0.25">
      <c r="D175" s="43"/>
      <c r="E175" s="43"/>
      <c r="F175" s="43"/>
      <c r="G175" s="43"/>
      <c r="H175" s="47"/>
      <c r="I175" s="45"/>
      <c r="J175" s="45"/>
      <c r="K175" s="45"/>
    </row>
    <row r="176" spans="4:11" x14ac:dyDescent="0.25">
      <c r="D176" s="43"/>
      <c r="E176" s="43"/>
      <c r="F176" s="43"/>
      <c r="G176" s="43"/>
      <c r="H176" s="44"/>
      <c r="I176" s="45"/>
      <c r="J176" s="45"/>
      <c r="K176" s="45"/>
    </row>
    <row r="177" spans="4:11" x14ac:dyDescent="0.25">
      <c r="D177" s="43"/>
      <c r="E177" s="43"/>
      <c r="F177" s="43"/>
      <c r="G177" s="43"/>
      <c r="H177" s="44"/>
      <c r="I177" s="45"/>
      <c r="J177" s="45"/>
      <c r="K177" s="45"/>
    </row>
    <row r="178" spans="4:11" x14ac:dyDescent="0.25">
      <c r="D178" s="43"/>
      <c r="E178" s="43"/>
      <c r="F178" s="43"/>
      <c r="G178" s="43"/>
      <c r="H178" s="47"/>
      <c r="I178" s="45"/>
      <c r="J178" s="45"/>
      <c r="K178" s="45"/>
    </row>
    <row r="179" spans="4:11" x14ac:dyDescent="0.25">
      <c r="D179" s="43"/>
      <c r="E179" s="43"/>
      <c r="F179" s="43"/>
      <c r="G179" s="43"/>
      <c r="H179" s="47"/>
      <c r="I179" s="45"/>
      <c r="J179" s="45"/>
      <c r="K179" s="45"/>
    </row>
    <row r="180" spans="4:11" x14ac:dyDescent="0.25">
      <c r="D180" s="43"/>
      <c r="E180" s="43"/>
      <c r="F180" s="43"/>
      <c r="G180" s="43"/>
      <c r="H180" s="47"/>
      <c r="I180" s="45"/>
      <c r="J180" s="45"/>
      <c r="K180" s="45"/>
    </row>
    <row r="181" spans="4:11" x14ac:dyDescent="0.25">
      <c r="D181" s="43"/>
      <c r="E181" s="43"/>
      <c r="F181" s="43"/>
      <c r="G181" s="43"/>
      <c r="H181" s="47"/>
      <c r="I181" s="45"/>
      <c r="J181" s="45"/>
      <c r="K181" s="45"/>
    </row>
    <row r="182" spans="4:11" x14ac:dyDescent="0.25">
      <c r="D182" s="43"/>
      <c r="E182" s="43"/>
      <c r="F182" s="43"/>
      <c r="G182" s="43"/>
      <c r="H182" s="44"/>
      <c r="I182" s="45"/>
      <c r="J182" s="45"/>
      <c r="K182" s="45"/>
    </row>
    <row r="183" spans="4:11" x14ac:dyDescent="0.25">
      <c r="D183" s="43"/>
      <c r="E183" s="43"/>
      <c r="F183" s="43"/>
      <c r="G183" s="43"/>
      <c r="H183" s="44"/>
      <c r="I183" s="45"/>
      <c r="J183" s="45"/>
      <c r="K183" s="45"/>
    </row>
    <row r="184" spans="4:11" x14ac:dyDescent="0.25">
      <c r="D184" s="43"/>
      <c r="E184" s="43"/>
      <c r="F184" s="43"/>
      <c r="G184" s="43"/>
      <c r="H184" s="44"/>
      <c r="I184" s="45"/>
      <c r="J184" s="45"/>
      <c r="K184" s="45"/>
    </row>
    <row r="185" spans="4:11" x14ac:dyDescent="0.25">
      <c r="D185" s="43"/>
      <c r="E185" s="43"/>
      <c r="F185" s="43"/>
      <c r="G185" s="43"/>
      <c r="H185" s="44"/>
      <c r="I185" s="45"/>
      <c r="J185" s="45"/>
      <c r="K185" s="45"/>
    </row>
    <row r="186" spans="4:11" x14ac:dyDescent="0.25">
      <c r="D186" s="43"/>
      <c r="E186" s="43"/>
      <c r="F186" s="43"/>
      <c r="G186" s="43"/>
      <c r="H186" s="44"/>
      <c r="I186" s="45"/>
      <c r="J186" s="45"/>
      <c r="K186" s="45"/>
    </row>
    <row r="187" spans="4:11" x14ac:dyDescent="0.25">
      <c r="D187" s="43"/>
      <c r="E187" s="43"/>
      <c r="F187" s="43"/>
      <c r="G187" s="43"/>
      <c r="H187" s="44"/>
      <c r="I187" s="45"/>
      <c r="J187" s="45"/>
      <c r="K187" s="45"/>
    </row>
    <row r="188" spans="4:11" x14ac:dyDescent="0.25">
      <c r="D188" s="43"/>
      <c r="E188" s="43"/>
      <c r="F188" s="43"/>
      <c r="G188" s="43"/>
      <c r="H188" s="44"/>
      <c r="I188" s="45"/>
      <c r="J188" s="45"/>
      <c r="K188" s="45"/>
    </row>
    <row r="189" spans="4:11" x14ac:dyDescent="0.25">
      <c r="D189" s="43"/>
      <c r="E189" s="43"/>
      <c r="F189" s="43"/>
      <c r="G189" s="43"/>
      <c r="H189" s="44"/>
      <c r="I189" s="45"/>
      <c r="J189" s="45"/>
      <c r="K189" s="45"/>
    </row>
    <row r="190" spans="4:11" x14ac:dyDescent="0.25">
      <c r="D190" s="43"/>
      <c r="E190" s="43"/>
      <c r="F190" s="43"/>
      <c r="G190" s="43"/>
      <c r="H190" s="47"/>
      <c r="I190" s="45"/>
      <c r="J190" s="45"/>
      <c r="K190" s="45"/>
    </row>
    <row r="191" spans="4:11" x14ac:dyDescent="0.25">
      <c r="D191" s="43"/>
      <c r="E191" s="43"/>
      <c r="F191" s="43"/>
      <c r="G191" s="43"/>
      <c r="H191" s="47"/>
      <c r="I191" s="45"/>
      <c r="J191" s="45"/>
      <c r="K191" s="45"/>
    </row>
    <row r="192" spans="4:11" x14ac:dyDescent="0.25">
      <c r="D192" s="43"/>
      <c r="E192" s="43"/>
      <c r="F192" s="43"/>
      <c r="G192" s="43"/>
      <c r="H192" s="47"/>
      <c r="I192" s="45"/>
      <c r="J192" s="45"/>
      <c r="K192" s="45"/>
    </row>
    <row r="193" spans="4:11" x14ac:dyDescent="0.25">
      <c r="D193" s="43"/>
      <c r="E193" s="43"/>
      <c r="F193" s="43"/>
      <c r="G193" s="43"/>
      <c r="H193" s="44"/>
      <c r="I193" s="45"/>
      <c r="J193" s="45"/>
      <c r="K193" s="45"/>
    </row>
    <row r="194" spans="4:11" x14ac:dyDescent="0.25">
      <c r="D194" s="43"/>
      <c r="E194" s="43"/>
      <c r="F194" s="43"/>
      <c r="G194" s="43"/>
      <c r="H194" s="44"/>
      <c r="I194" s="45"/>
      <c r="J194" s="45"/>
      <c r="K194" s="45"/>
    </row>
    <row r="195" spans="4:11" x14ac:dyDescent="0.25">
      <c r="D195" s="43"/>
      <c r="E195" s="43"/>
      <c r="F195" s="43"/>
      <c r="G195" s="43"/>
      <c r="H195" s="47"/>
      <c r="I195" s="45"/>
      <c r="J195" s="45"/>
      <c r="K195" s="45"/>
    </row>
    <row r="196" spans="4:11" x14ac:dyDescent="0.25">
      <c r="D196" s="43"/>
      <c r="E196" s="43"/>
      <c r="F196" s="43"/>
      <c r="G196" s="43"/>
      <c r="H196" s="47"/>
      <c r="I196" s="45"/>
      <c r="J196" s="45"/>
      <c r="K196" s="45"/>
    </row>
    <row r="197" spans="4:11" x14ac:dyDescent="0.25">
      <c r="D197" s="43"/>
      <c r="E197" s="43"/>
      <c r="F197" s="43"/>
      <c r="G197" s="43"/>
      <c r="H197" s="47"/>
      <c r="I197" s="45"/>
      <c r="J197" s="45"/>
      <c r="K197" s="45"/>
    </row>
    <row r="198" spans="4:11" x14ac:dyDescent="0.25">
      <c r="D198" s="43"/>
      <c r="E198" s="43"/>
      <c r="F198" s="43"/>
      <c r="G198" s="43"/>
      <c r="H198" s="47"/>
      <c r="I198" s="45"/>
      <c r="J198" s="45"/>
      <c r="K198" s="45"/>
    </row>
    <row r="199" spans="4:11" x14ac:dyDescent="0.25">
      <c r="D199" s="43"/>
      <c r="E199" s="43"/>
      <c r="F199" s="43"/>
      <c r="G199" s="43"/>
      <c r="H199" s="44"/>
      <c r="I199" s="45"/>
      <c r="J199" s="45"/>
      <c r="K199" s="45"/>
    </row>
    <row r="200" spans="4:11" x14ac:dyDescent="0.25">
      <c r="D200" s="43"/>
      <c r="E200" s="43"/>
      <c r="F200" s="43"/>
      <c r="G200" s="43"/>
      <c r="H200" s="44"/>
      <c r="I200" s="45"/>
      <c r="J200" s="45"/>
      <c r="K200" s="45"/>
    </row>
    <row r="201" spans="4:11" x14ac:dyDescent="0.25">
      <c r="D201" s="43"/>
      <c r="E201" s="43"/>
      <c r="F201" s="43"/>
      <c r="G201" s="43"/>
      <c r="H201" s="44"/>
      <c r="I201" s="45"/>
      <c r="J201" s="45"/>
      <c r="K201" s="45"/>
    </row>
    <row r="202" spans="4:11" x14ac:dyDescent="0.25">
      <c r="D202" s="43"/>
      <c r="E202" s="43"/>
      <c r="F202" s="43"/>
      <c r="G202" s="43"/>
      <c r="H202" s="44"/>
      <c r="I202" s="45"/>
      <c r="J202" s="45"/>
      <c r="K202" s="45"/>
    </row>
    <row r="203" spans="4:11" x14ac:dyDescent="0.25">
      <c r="D203" s="43"/>
      <c r="E203" s="43"/>
      <c r="F203" s="43"/>
      <c r="G203" s="43"/>
      <c r="H203" s="44"/>
      <c r="I203" s="45"/>
      <c r="J203" s="45"/>
      <c r="K203" s="45"/>
    </row>
    <row r="204" spans="4:11" x14ac:dyDescent="0.25">
      <c r="D204" s="43"/>
      <c r="E204" s="43"/>
      <c r="F204" s="43"/>
      <c r="G204" s="43"/>
      <c r="H204" s="44"/>
      <c r="I204" s="45"/>
      <c r="J204" s="45"/>
      <c r="K204" s="45"/>
    </row>
    <row r="205" spans="4:11" x14ac:dyDescent="0.25">
      <c r="D205" s="43"/>
      <c r="E205" s="43"/>
      <c r="F205" s="43"/>
      <c r="G205" s="43"/>
      <c r="H205" s="44"/>
      <c r="I205" s="45"/>
      <c r="J205" s="45"/>
      <c r="K205" s="45"/>
    </row>
    <row r="206" spans="4:11" x14ac:dyDescent="0.25">
      <c r="D206" s="43"/>
      <c r="E206" s="43"/>
      <c r="F206" s="43"/>
      <c r="G206" s="43"/>
      <c r="H206" s="44"/>
      <c r="I206" s="45"/>
      <c r="J206" s="45"/>
      <c r="K206" s="45"/>
    </row>
    <row r="207" spans="4:11" x14ac:dyDescent="0.25">
      <c r="D207" s="43"/>
      <c r="E207" s="43"/>
      <c r="F207" s="43"/>
      <c r="G207" s="43"/>
      <c r="H207" s="44"/>
      <c r="I207" s="45"/>
      <c r="J207" s="45"/>
      <c r="K207" s="45"/>
    </row>
    <row r="208" spans="4:11" x14ac:dyDescent="0.25">
      <c r="D208" s="43"/>
      <c r="E208" s="43"/>
      <c r="F208" s="43"/>
      <c r="G208" s="43"/>
      <c r="H208" s="44"/>
      <c r="I208" s="45"/>
      <c r="J208" s="45"/>
      <c r="K208" s="45"/>
    </row>
    <row r="209" spans="4:11" x14ac:dyDescent="0.25">
      <c r="D209" s="43"/>
      <c r="E209" s="43"/>
      <c r="F209" s="43"/>
      <c r="G209" s="43"/>
      <c r="H209" s="44"/>
      <c r="I209" s="45"/>
      <c r="J209" s="45"/>
      <c r="K209" s="45"/>
    </row>
    <row r="210" spans="4:11" x14ac:dyDescent="0.25">
      <c r="D210" s="43"/>
      <c r="E210" s="43"/>
      <c r="F210" s="43"/>
      <c r="G210" s="43"/>
      <c r="H210" s="44"/>
      <c r="I210" s="45"/>
      <c r="J210" s="45"/>
      <c r="K210" s="45"/>
    </row>
    <row r="211" spans="4:11" x14ac:dyDescent="0.25">
      <c r="D211" s="43"/>
      <c r="E211" s="43"/>
      <c r="F211" s="43"/>
      <c r="G211" s="43"/>
      <c r="H211" s="44"/>
      <c r="I211" s="45"/>
      <c r="J211" s="45"/>
      <c r="K211" s="45"/>
    </row>
    <row r="212" spans="4:11" x14ac:dyDescent="0.25">
      <c r="D212" s="43"/>
      <c r="E212" s="43"/>
      <c r="F212" s="43"/>
      <c r="G212" s="43"/>
      <c r="H212" s="44"/>
      <c r="I212" s="45"/>
      <c r="J212" s="45"/>
      <c r="K212" s="45"/>
    </row>
    <row r="213" spans="4:11" x14ac:dyDescent="0.25">
      <c r="D213" s="43"/>
      <c r="E213" s="43"/>
      <c r="F213" s="43"/>
      <c r="G213" s="43"/>
      <c r="H213" s="44"/>
      <c r="I213" s="44"/>
      <c r="J213" s="44"/>
      <c r="K213" s="45"/>
    </row>
    <row r="214" spans="4:11" x14ac:dyDescent="0.25">
      <c r="D214" s="43"/>
      <c r="E214" s="43"/>
      <c r="F214" s="43"/>
      <c r="G214" s="43"/>
      <c r="H214" s="44"/>
      <c r="I214" s="45"/>
      <c r="J214" s="45"/>
      <c r="K214" s="45"/>
    </row>
    <row r="215" spans="4:11" x14ac:dyDescent="0.25">
      <c r="D215" s="43"/>
      <c r="E215" s="43"/>
      <c r="F215" s="43"/>
      <c r="G215" s="43"/>
      <c r="H215" s="44"/>
      <c r="I215" s="45"/>
      <c r="J215" s="45"/>
      <c r="K215" s="45"/>
    </row>
    <row r="216" spans="4:11" x14ac:dyDescent="0.25">
      <c r="D216" s="43"/>
      <c r="E216" s="43"/>
      <c r="F216" s="43"/>
      <c r="G216" s="43"/>
      <c r="H216" s="44"/>
      <c r="I216" s="45"/>
      <c r="J216" s="45"/>
      <c r="K216" s="45"/>
    </row>
    <row r="217" spans="4:11" x14ac:dyDescent="0.25">
      <c r="D217" s="43"/>
      <c r="E217" s="43"/>
      <c r="F217" s="43"/>
      <c r="G217" s="43"/>
      <c r="H217" s="44"/>
      <c r="I217" s="45"/>
      <c r="J217" s="45"/>
      <c r="K217" s="45"/>
    </row>
    <row r="218" spans="4:11" x14ac:dyDescent="0.25">
      <c r="D218" s="43"/>
      <c r="E218" s="43"/>
      <c r="F218" s="43"/>
      <c r="G218" s="43"/>
      <c r="H218" s="44"/>
      <c r="I218" s="48"/>
      <c r="J218" s="48"/>
      <c r="K218" s="48"/>
    </row>
    <row r="219" spans="4:11" x14ac:dyDescent="0.25">
      <c r="D219" s="43"/>
      <c r="E219" s="43"/>
      <c r="F219" s="43"/>
      <c r="G219" s="43"/>
      <c r="H219" s="49"/>
      <c r="I219" s="48"/>
      <c r="J219" s="48"/>
      <c r="K219" s="48"/>
    </row>
    <row r="220" spans="4:11" x14ac:dyDescent="0.25">
      <c r="D220" s="43"/>
      <c r="E220" s="43"/>
      <c r="F220" s="43"/>
      <c r="G220" s="43"/>
      <c r="H220" s="49"/>
      <c r="I220" s="48"/>
      <c r="J220" s="48"/>
      <c r="K220" s="48"/>
    </row>
    <row r="221" spans="4:11" x14ac:dyDescent="0.25">
      <c r="D221" s="43"/>
      <c r="E221" s="43"/>
      <c r="F221" s="43"/>
      <c r="G221" s="43"/>
      <c r="H221" s="44"/>
      <c r="I221" s="48"/>
      <c r="J221" s="48"/>
      <c r="K221" s="48"/>
    </row>
    <row r="222" spans="4:11" x14ac:dyDescent="0.25">
      <c r="D222" s="43"/>
      <c r="E222" s="43"/>
      <c r="F222" s="43"/>
      <c r="G222" s="43"/>
      <c r="H222" s="44"/>
      <c r="I222" s="48"/>
      <c r="J222" s="48"/>
      <c r="K222" s="48"/>
    </row>
    <row r="223" spans="4:11" x14ac:dyDescent="0.25">
      <c r="D223" s="43"/>
      <c r="E223" s="43"/>
      <c r="F223" s="43"/>
      <c r="G223" s="43"/>
      <c r="H223" s="44"/>
      <c r="I223" s="45"/>
      <c r="J223" s="45"/>
      <c r="K223" s="45"/>
    </row>
    <row r="224" spans="4:11" x14ac:dyDescent="0.25">
      <c r="D224" s="43"/>
      <c r="E224" s="43"/>
      <c r="F224" s="43"/>
      <c r="G224" s="43"/>
      <c r="H224" s="44"/>
      <c r="I224" s="45"/>
      <c r="J224" s="45"/>
      <c r="K224" s="45"/>
    </row>
    <row r="225" spans="4:11" x14ac:dyDescent="0.25">
      <c r="D225" s="43"/>
      <c r="E225" s="43"/>
      <c r="F225" s="43"/>
      <c r="G225" s="43"/>
      <c r="H225" s="44"/>
      <c r="I225" s="45"/>
      <c r="J225" s="45"/>
      <c r="K225" s="45"/>
    </row>
    <row r="226" spans="4:11" x14ac:dyDescent="0.25">
      <c r="D226" s="43"/>
      <c r="E226" s="43"/>
      <c r="F226" s="43"/>
      <c r="G226" s="43"/>
      <c r="H226" s="44"/>
      <c r="I226" s="45"/>
      <c r="J226" s="45"/>
      <c r="K226" s="45"/>
    </row>
    <row r="227" spans="4:11" x14ac:dyDescent="0.25">
      <c r="D227" s="43"/>
      <c r="E227" s="43"/>
      <c r="F227" s="43"/>
      <c r="G227" s="43"/>
      <c r="H227" s="44"/>
      <c r="I227" s="45"/>
      <c r="J227" s="45"/>
      <c r="K227" s="45"/>
    </row>
    <row r="228" spans="4:11" x14ac:dyDescent="0.25">
      <c r="D228" s="43"/>
      <c r="E228" s="43"/>
      <c r="F228" s="43"/>
      <c r="G228" s="43"/>
      <c r="H228" s="44"/>
      <c r="I228" s="45"/>
      <c r="J228" s="45"/>
      <c r="K228" s="45"/>
    </row>
    <row r="229" spans="4:11" x14ac:dyDescent="0.25">
      <c r="D229" s="43"/>
      <c r="E229" s="43"/>
      <c r="F229" s="43"/>
      <c r="G229" s="43"/>
      <c r="H229" s="44"/>
      <c r="I229" s="45"/>
      <c r="J229" s="45"/>
      <c r="K229" s="45"/>
    </row>
    <row r="230" spans="4:11" x14ac:dyDescent="0.25">
      <c r="D230" s="43"/>
      <c r="E230" s="43"/>
      <c r="F230" s="43"/>
      <c r="G230" s="43"/>
      <c r="H230" s="44"/>
      <c r="I230" s="45"/>
      <c r="J230" s="45"/>
      <c r="K230" s="45"/>
    </row>
    <row r="231" spans="4:11" x14ac:dyDescent="0.25">
      <c r="D231" s="43"/>
      <c r="E231" s="43"/>
      <c r="F231" s="43"/>
      <c r="G231" s="43"/>
      <c r="H231" s="44"/>
      <c r="I231" s="45"/>
      <c r="J231" s="45"/>
      <c r="K231" s="45"/>
    </row>
    <row r="232" spans="4:11" x14ac:dyDescent="0.25">
      <c r="D232" s="43"/>
      <c r="E232" s="43"/>
      <c r="F232" s="43"/>
      <c r="G232" s="43"/>
      <c r="H232" s="44"/>
      <c r="I232" s="45"/>
      <c r="J232" s="45"/>
      <c r="K232" s="45"/>
    </row>
    <row r="233" spans="4:11" x14ac:dyDescent="0.25">
      <c r="D233" s="43"/>
      <c r="E233" s="43"/>
      <c r="F233" s="43"/>
      <c r="G233" s="43"/>
      <c r="H233" s="44"/>
      <c r="I233" s="45"/>
      <c r="J233" s="45"/>
      <c r="K233" s="45"/>
    </row>
    <row r="234" spans="4:11" x14ac:dyDescent="0.25">
      <c r="D234" s="43"/>
      <c r="E234" s="43"/>
      <c r="F234" s="43"/>
      <c r="G234" s="43"/>
      <c r="H234" s="44"/>
      <c r="I234" s="45"/>
      <c r="J234" s="45"/>
      <c r="K234" s="45"/>
    </row>
    <row r="235" spans="4:11" x14ac:dyDescent="0.25">
      <c r="D235" s="43"/>
      <c r="E235" s="43"/>
      <c r="F235" s="43"/>
      <c r="G235" s="43"/>
      <c r="H235" s="44"/>
      <c r="I235" s="45"/>
      <c r="J235" s="45"/>
      <c r="K235" s="45"/>
    </row>
    <row r="236" spans="4:11" x14ac:dyDescent="0.25">
      <c r="D236" s="43"/>
      <c r="E236" s="43"/>
      <c r="F236" s="43"/>
      <c r="G236" s="43"/>
      <c r="H236" s="44"/>
      <c r="I236" s="45"/>
      <c r="J236" s="45"/>
      <c r="K236" s="45"/>
    </row>
    <row r="237" spans="4:11" x14ac:dyDescent="0.25">
      <c r="D237" s="43"/>
      <c r="E237" s="43"/>
      <c r="F237" s="43"/>
      <c r="G237" s="43"/>
      <c r="H237" s="44"/>
      <c r="I237" s="45"/>
      <c r="J237" s="45"/>
      <c r="K237" s="45"/>
    </row>
    <row r="238" spans="4:11" x14ac:dyDescent="0.25">
      <c r="D238" s="43"/>
      <c r="E238" s="43"/>
      <c r="F238" s="43"/>
      <c r="G238" s="43"/>
      <c r="H238" s="44"/>
      <c r="I238" s="45"/>
      <c r="J238" s="45"/>
      <c r="K238" s="45"/>
    </row>
    <row r="239" spans="4:11" x14ac:dyDescent="0.25">
      <c r="D239" s="43"/>
      <c r="E239" s="43"/>
      <c r="F239" s="43"/>
      <c r="G239" s="43"/>
      <c r="H239" s="44"/>
      <c r="I239" s="45"/>
      <c r="J239" s="45"/>
      <c r="K239" s="45"/>
    </row>
    <row r="240" spans="4:11" x14ac:dyDescent="0.25">
      <c r="D240" s="43"/>
      <c r="E240" s="43"/>
      <c r="F240" s="43"/>
      <c r="G240" s="43"/>
      <c r="H240" s="44"/>
      <c r="I240" s="45"/>
      <c r="J240" s="45"/>
      <c r="K240" s="45"/>
    </row>
    <row r="241" spans="4:11" x14ac:dyDescent="0.25">
      <c r="D241" s="43"/>
      <c r="E241" s="43"/>
      <c r="F241" s="43"/>
      <c r="G241" s="43"/>
      <c r="H241" s="44"/>
      <c r="I241" s="45"/>
      <c r="J241" s="45"/>
      <c r="K241" s="45"/>
    </row>
    <row r="242" spans="4:11" x14ac:dyDescent="0.25">
      <c r="D242" s="43"/>
      <c r="E242" s="43"/>
      <c r="F242" s="43"/>
      <c r="G242" s="43"/>
      <c r="H242" s="44"/>
      <c r="I242" s="45"/>
      <c r="J242" s="45"/>
      <c r="K242" s="45"/>
    </row>
    <row r="243" spans="4:11" x14ac:dyDescent="0.25">
      <c r="D243" s="43"/>
      <c r="E243" s="43"/>
      <c r="F243" s="43"/>
      <c r="G243" s="43"/>
      <c r="H243" s="44"/>
      <c r="I243" s="45"/>
      <c r="J243" s="45"/>
      <c r="K243" s="45"/>
    </row>
    <row r="244" spans="4:11" x14ac:dyDescent="0.25">
      <c r="D244" s="43"/>
      <c r="E244" s="43"/>
      <c r="F244" s="43"/>
      <c r="G244" s="43"/>
      <c r="H244" s="44"/>
      <c r="I244" s="45"/>
      <c r="J244" s="45"/>
      <c r="K244" s="45"/>
    </row>
    <row r="245" spans="4:11" x14ac:dyDescent="0.25">
      <c r="D245" s="43"/>
      <c r="E245" s="43"/>
      <c r="F245" s="43"/>
      <c r="G245" s="43"/>
      <c r="H245" s="44"/>
      <c r="I245" s="45"/>
      <c r="J245" s="45"/>
      <c r="K245" s="45"/>
    </row>
    <row r="246" spans="4:11" x14ac:dyDescent="0.25">
      <c r="D246" s="43"/>
      <c r="E246" s="43"/>
      <c r="F246" s="43"/>
      <c r="G246" s="43"/>
      <c r="H246" s="44"/>
      <c r="I246" s="45"/>
      <c r="J246" s="45"/>
      <c r="K246" s="45"/>
    </row>
    <row r="247" spans="4:11" x14ac:dyDescent="0.25">
      <c r="D247" s="43"/>
      <c r="E247" s="43"/>
      <c r="F247" s="43"/>
      <c r="G247" s="43"/>
      <c r="H247" s="44"/>
      <c r="I247" s="45"/>
      <c r="J247" s="45"/>
      <c r="K247" s="45"/>
    </row>
    <row r="248" spans="4:11" x14ac:dyDescent="0.25">
      <c r="D248" s="43"/>
      <c r="E248" s="43"/>
      <c r="F248" s="43"/>
      <c r="G248" s="43"/>
      <c r="H248" s="44"/>
      <c r="I248" s="45"/>
      <c r="J248" s="45"/>
      <c r="K248" s="45"/>
    </row>
    <row r="249" spans="4:11" x14ac:dyDescent="0.25">
      <c r="D249" s="43"/>
      <c r="E249" s="43"/>
      <c r="F249" s="43"/>
      <c r="G249" s="43"/>
      <c r="H249" s="44"/>
      <c r="I249" s="45"/>
      <c r="J249" s="45"/>
      <c r="K249" s="45"/>
    </row>
    <row r="250" spans="4:11" x14ac:dyDescent="0.25">
      <c r="D250" s="43"/>
      <c r="E250" s="43"/>
      <c r="F250" s="43"/>
      <c r="G250" s="43"/>
      <c r="H250" s="47"/>
      <c r="I250" s="45"/>
      <c r="J250" s="45"/>
      <c r="K250" s="45"/>
    </row>
    <row r="251" spans="4:11" x14ac:dyDescent="0.25">
      <c r="D251" s="43"/>
      <c r="E251" s="43"/>
      <c r="F251" s="43"/>
      <c r="G251" s="43"/>
      <c r="H251" s="44"/>
      <c r="I251" s="45"/>
      <c r="J251" s="45"/>
      <c r="K251" s="45"/>
    </row>
    <row r="252" spans="4:11" x14ac:dyDescent="0.25">
      <c r="D252" s="43"/>
      <c r="E252" s="43"/>
      <c r="F252" s="43"/>
      <c r="G252" s="43"/>
      <c r="H252" s="44"/>
      <c r="I252" s="45"/>
      <c r="J252" s="45"/>
      <c r="K252" s="45"/>
    </row>
    <row r="253" spans="4:11" x14ac:dyDescent="0.25">
      <c r="D253" s="43"/>
      <c r="E253" s="43"/>
      <c r="F253" s="43"/>
      <c r="G253" s="43"/>
      <c r="H253" s="44"/>
      <c r="I253" s="45"/>
      <c r="J253" s="45"/>
      <c r="K253" s="45"/>
    </row>
    <row r="254" spans="4:11" x14ac:dyDescent="0.25">
      <c r="D254" s="43"/>
      <c r="E254" s="43"/>
      <c r="F254" s="43"/>
      <c r="G254" s="43"/>
      <c r="H254" s="50"/>
      <c r="I254" s="45"/>
      <c r="J254" s="45"/>
      <c r="K254" s="45"/>
    </row>
    <row r="255" spans="4:11" x14ac:dyDescent="0.25">
      <c r="D255" s="43"/>
      <c r="E255" s="43"/>
      <c r="F255" s="43"/>
      <c r="G255" s="43"/>
      <c r="H255" s="51"/>
      <c r="I255" s="45"/>
      <c r="J255" s="45"/>
      <c r="K255" s="45"/>
    </row>
    <row r="256" spans="4:11" x14ac:dyDescent="0.25">
      <c r="D256" s="43"/>
      <c r="E256" s="43"/>
      <c r="F256" s="43"/>
      <c r="G256" s="43"/>
      <c r="H256" s="51"/>
      <c r="I256" s="45"/>
      <c r="J256" s="45"/>
      <c r="K256" s="45"/>
    </row>
    <row r="257" spans="4:11" x14ac:dyDescent="0.25">
      <c r="D257" s="43"/>
      <c r="E257" s="43"/>
      <c r="F257" s="43"/>
      <c r="G257" s="43"/>
      <c r="H257" s="44"/>
      <c r="I257" s="45"/>
      <c r="J257" s="45"/>
      <c r="K257" s="45"/>
    </row>
    <row r="258" spans="4:11" x14ac:dyDescent="0.25">
      <c r="D258" s="43"/>
      <c r="E258" s="43"/>
      <c r="F258" s="43"/>
      <c r="G258" s="43"/>
      <c r="H258" s="50"/>
      <c r="I258" s="45"/>
      <c r="J258" s="45"/>
      <c r="K258" s="45"/>
    </row>
    <row r="259" spans="4:11" x14ac:dyDescent="0.25">
      <c r="D259" s="43"/>
      <c r="E259" s="43"/>
      <c r="F259" s="43"/>
      <c r="G259" s="43"/>
      <c r="H259" s="51"/>
      <c r="I259" s="45"/>
      <c r="J259" s="45"/>
      <c r="K259" s="45"/>
    </row>
    <row r="260" spans="4:11" x14ac:dyDescent="0.25">
      <c r="D260" s="43"/>
      <c r="E260" s="43"/>
      <c r="F260" s="43"/>
      <c r="G260" s="43"/>
      <c r="H260" s="51"/>
      <c r="I260" s="45"/>
      <c r="J260" s="45"/>
      <c r="K260" s="45"/>
    </row>
    <row r="261" spans="4:11" x14ac:dyDescent="0.25">
      <c r="D261" s="43"/>
      <c r="E261" s="43"/>
      <c r="F261" s="43"/>
      <c r="G261" s="43"/>
      <c r="H261" s="44"/>
      <c r="I261" s="45"/>
      <c r="J261" s="45"/>
      <c r="K261" s="45"/>
    </row>
    <row r="262" spans="4:11" x14ac:dyDescent="0.25">
      <c r="D262" s="43"/>
      <c r="E262" s="43"/>
      <c r="F262" s="43"/>
      <c r="G262" s="43"/>
      <c r="H262" s="44"/>
      <c r="I262" s="45"/>
      <c r="J262" s="45"/>
      <c r="K262" s="45"/>
    </row>
    <row r="263" spans="4:11" x14ac:dyDescent="0.25">
      <c r="D263" s="43"/>
      <c r="E263" s="43"/>
      <c r="F263" s="43"/>
      <c r="G263" s="43"/>
      <c r="H263" s="44"/>
      <c r="I263" s="45"/>
      <c r="J263" s="45"/>
      <c r="K263" s="45"/>
    </row>
    <row r="264" spans="4:11" x14ac:dyDescent="0.25">
      <c r="D264" s="43"/>
      <c r="E264" s="43"/>
      <c r="F264" s="43"/>
      <c r="G264" s="43"/>
      <c r="H264" s="44"/>
      <c r="I264" s="45"/>
      <c r="J264" s="45"/>
      <c r="K264" s="45"/>
    </row>
    <row r="265" spans="4:11" x14ac:dyDescent="0.25">
      <c r="D265" s="43"/>
      <c r="E265" s="43"/>
      <c r="F265" s="43"/>
      <c r="G265" s="43"/>
      <c r="H265" s="44"/>
      <c r="I265" s="45"/>
      <c r="J265" s="45"/>
      <c r="K265" s="45"/>
    </row>
    <row r="266" spans="4:11" x14ac:dyDescent="0.25">
      <c r="D266" s="43"/>
      <c r="E266" s="43"/>
      <c r="F266" s="43"/>
      <c r="G266" s="43"/>
      <c r="H266" s="44"/>
      <c r="I266" s="45"/>
      <c r="J266" s="45"/>
      <c r="K266" s="45"/>
    </row>
    <row r="267" spans="4:11" x14ac:dyDescent="0.25">
      <c r="D267" s="43"/>
      <c r="E267" s="43"/>
      <c r="F267" s="43"/>
      <c r="G267" s="43"/>
      <c r="H267" s="44"/>
      <c r="I267" s="45"/>
      <c r="J267" s="45"/>
      <c r="K267" s="45"/>
    </row>
    <row r="268" spans="4:11" x14ac:dyDescent="0.25">
      <c r="D268" s="43"/>
      <c r="E268" s="43"/>
      <c r="F268" s="43"/>
      <c r="G268" s="43"/>
      <c r="H268" s="44"/>
      <c r="I268" s="45"/>
      <c r="J268" s="45"/>
      <c r="K268" s="45"/>
    </row>
    <row r="269" spans="4:11" x14ac:dyDescent="0.25">
      <c r="D269" s="43"/>
      <c r="E269" s="43"/>
      <c r="F269" s="43"/>
      <c r="G269" s="43"/>
      <c r="H269" s="44"/>
      <c r="I269" s="45"/>
      <c r="J269" s="45"/>
      <c r="K269" s="45"/>
    </row>
    <row r="270" spans="4:11" x14ac:dyDescent="0.25">
      <c r="D270" s="43"/>
      <c r="E270" s="43"/>
      <c r="F270" s="43"/>
      <c r="G270" s="43"/>
      <c r="H270" s="44"/>
      <c r="I270" s="45"/>
      <c r="J270" s="45"/>
      <c r="K270" s="45"/>
    </row>
    <row r="271" spans="4:11" x14ac:dyDescent="0.25">
      <c r="D271" s="43"/>
      <c r="E271" s="43"/>
      <c r="F271" s="43"/>
      <c r="G271" s="43"/>
      <c r="H271" s="44"/>
      <c r="I271" s="45"/>
      <c r="J271" s="45"/>
      <c r="K271" s="45"/>
    </row>
    <row r="272" spans="4:11" x14ac:dyDescent="0.25">
      <c r="D272" s="43"/>
      <c r="E272" s="43"/>
      <c r="F272" s="43"/>
      <c r="G272" s="43"/>
      <c r="H272" s="44"/>
      <c r="I272" s="45"/>
      <c r="J272" s="45"/>
      <c r="K272" s="45"/>
    </row>
    <row r="273" spans="4:11" x14ac:dyDescent="0.25">
      <c r="D273" s="43"/>
      <c r="E273" s="43"/>
      <c r="F273" s="43"/>
      <c r="G273" s="43"/>
      <c r="H273" s="44"/>
      <c r="I273" s="45"/>
      <c r="J273" s="45"/>
      <c r="K273" s="45"/>
    </row>
    <row r="274" spans="4:11" x14ac:dyDescent="0.25">
      <c r="D274" s="43"/>
      <c r="E274" s="43"/>
      <c r="F274" s="43"/>
      <c r="G274" s="43"/>
      <c r="H274" s="44"/>
      <c r="I274" s="45"/>
      <c r="J274" s="45"/>
      <c r="K274" s="45"/>
    </row>
    <row r="275" spans="4:11" x14ac:dyDescent="0.25">
      <c r="D275" s="43"/>
      <c r="E275" s="43"/>
      <c r="F275" s="43"/>
      <c r="G275" s="43"/>
      <c r="H275" s="44"/>
      <c r="I275" s="45"/>
      <c r="J275" s="45"/>
      <c r="K275" s="45"/>
    </row>
    <row r="276" spans="4:11" x14ac:dyDescent="0.25">
      <c r="D276" s="43"/>
      <c r="E276" s="43"/>
      <c r="F276" s="43"/>
      <c r="G276" s="43"/>
      <c r="H276" s="44"/>
      <c r="I276" s="45"/>
      <c r="J276" s="45"/>
      <c r="K276" s="45"/>
    </row>
    <row r="277" spans="4:11" x14ac:dyDescent="0.25">
      <c r="D277" s="43"/>
      <c r="E277" s="43"/>
      <c r="F277" s="43"/>
      <c r="G277" s="43"/>
      <c r="H277" s="44"/>
      <c r="I277" s="45"/>
      <c r="J277" s="45"/>
      <c r="K277" s="45"/>
    </row>
    <row r="278" spans="4:11" x14ac:dyDescent="0.25">
      <c r="D278" s="43"/>
      <c r="E278" s="43"/>
      <c r="F278" s="43"/>
      <c r="G278" s="43"/>
      <c r="H278" s="44"/>
      <c r="I278" s="45"/>
      <c r="J278" s="45"/>
      <c r="K278" s="45"/>
    </row>
    <row r="279" spans="4:11" x14ac:dyDescent="0.25">
      <c r="D279" s="43"/>
      <c r="E279" s="43"/>
      <c r="F279" s="43"/>
      <c r="G279" s="43"/>
      <c r="H279" s="44"/>
      <c r="I279" s="45"/>
      <c r="J279" s="45"/>
      <c r="K279" s="45"/>
    </row>
    <row r="280" spans="4:11" x14ac:dyDescent="0.25">
      <c r="D280" s="43"/>
      <c r="E280" s="43"/>
      <c r="F280" s="43"/>
      <c r="G280" s="43"/>
      <c r="H280" s="44"/>
      <c r="I280" s="45"/>
      <c r="J280" s="45"/>
      <c r="K280" s="45"/>
    </row>
    <row r="281" spans="4:11" x14ac:dyDescent="0.25">
      <c r="D281" s="43"/>
      <c r="E281" s="43"/>
      <c r="F281" s="43"/>
      <c r="G281" s="43"/>
      <c r="H281" s="44"/>
      <c r="I281" s="45"/>
      <c r="J281" s="45"/>
      <c r="K281" s="44"/>
    </row>
    <row r="282" spans="4:11" x14ac:dyDescent="0.25">
      <c r="D282" s="43"/>
      <c r="E282" s="43"/>
      <c r="F282" s="43"/>
      <c r="G282" s="43"/>
      <c r="H282" s="44"/>
      <c r="I282" s="45"/>
      <c r="J282" s="45"/>
      <c r="K282" s="45"/>
    </row>
    <row r="283" spans="4:11" x14ac:dyDescent="0.25">
      <c r="D283" s="43"/>
      <c r="E283" s="43"/>
      <c r="F283" s="43"/>
      <c r="G283" s="43"/>
      <c r="H283" s="44"/>
      <c r="I283" s="45"/>
      <c r="J283" s="45"/>
      <c r="K283" s="45"/>
    </row>
    <row r="284" spans="4:11" x14ac:dyDescent="0.25">
      <c r="D284" s="43"/>
      <c r="E284" s="43"/>
      <c r="F284" s="43"/>
      <c r="G284" s="43"/>
      <c r="H284" s="44"/>
      <c r="I284" s="45"/>
      <c r="J284" s="45"/>
      <c r="K284" s="45"/>
    </row>
    <row r="285" spans="4:11" x14ac:dyDescent="0.25">
      <c r="D285" s="43"/>
      <c r="E285" s="43"/>
      <c r="F285" s="43"/>
      <c r="G285" s="43"/>
      <c r="H285" s="44"/>
      <c r="I285" s="45"/>
      <c r="J285" s="45"/>
      <c r="K285" s="45"/>
    </row>
    <row r="286" spans="4:11" x14ac:dyDescent="0.25">
      <c r="D286" s="43"/>
      <c r="E286" s="43"/>
      <c r="F286" s="43"/>
      <c r="G286" s="43"/>
      <c r="H286" s="44"/>
      <c r="I286" s="45"/>
      <c r="J286" s="45"/>
      <c r="K286" s="45"/>
    </row>
    <row r="287" spans="4:11" x14ac:dyDescent="0.25">
      <c r="D287" s="43"/>
      <c r="E287" s="43"/>
      <c r="F287" s="43"/>
      <c r="G287" s="43"/>
      <c r="H287" s="44"/>
      <c r="I287" s="45"/>
      <c r="J287" s="45"/>
      <c r="K287" s="45"/>
    </row>
    <row r="288" spans="4:11" x14ac:dyDescent="0.25">
      <c r="D288" s="43"/>
      <c r="E288" s="43"/>
      <c r="F288" s="43"/>
      <c r="G288" s="43"/>
      <c r="H288" s="44"/>
      <c r="I288" s="44"/>
      <c r="J288" s="44"/>
      <c r="K288" s="45"/>
    </row>
    <row r="289" spans="4:11" x14ac:dyDescent="0.25">
      <c r="D289" s="43"/>
      <c r="E289" s="43"/>
      <c r="F289" s="43"/>
      <c r="G289" s="43"/>
      <c r="H289" s="44"/>
      <c r="I289" s="45"/>
      <c r="J289" s="45"/>
      <c r="K289" s="45"/>
    </row>
    <row r="290" spans="4:11" x14ac:dyDescent="0.25">
      <c r="D290" s="43"/>
      <c r="E290" s="43"/>
      <c r="F290" s="43"/>
      <c r="G290" s="43"/>
      <c r="H290" s="44"/>
      <c r="I290" s="45"/>
      <c r="J290" s="45"/>
      <c r="K290" s="45"/>
    </row>
    <row r="291" spans="4:11" x14ac:dyDescent="0.25">
      <c r="D291" s="43"/>
      <c r="E291" s="43"/>
      <c r="F291" s="43"/>
      <c r="G291" s="43"/>
      <c r="H291" s="44"/>
      <c r="I291" s="44"/>
      <c r="J291" s="44"/>
      <c r="K291" s="44"/>
    </row>
    <row r="292" spans="4:11" x14ac:dyDescent="0.25">
      <c r="D292" s="43"/>
      <c r="E292" s="43"/>
      <c r="F292" s="43"/>
      <c r="G292" s="43"/>
      <c r="H292" s="44"/>
      <c r="I292" s="45"/>
      <c r="J292" s="45"/>
      <c r="K292" s="48"/>
    </row>
    <row r="293" spans="4:11" x14ac:dyDescent="0.25">
      <c r="D293" s="43"/>
      <c r="E293" s="43"/>
      <c r="F293" s="43"/>
      <c r="G293" s="43"/>
      <c r="H293" s="44"/>
      <c r="I293" s="44"/>
      <c r="J293" s="44"/>
      <c r="K293" s="44"/>
    </row>
    <row r="294" spans="4:11" x14ac:dyDescent="0.25">
      <c r="D294" s="43"/>
      <c r="E294" s="43"/>
      <c r="F294" s="43"/>
      <c r="G294" s="43"/>
      <c r="H294" s="44"/>
      <c r="I294" s="45"/>
      <c r="J294" s="45"/>
      <c r="K294" s="48"/>
    </row>
    <row r="295" spans="4:11" x14ac:dyDescent="0.25">
      <c r="D295" s="43"/>
      <c r="E295" s="43"/>
      <c r="F295" s="43"/>
      <c r="G295" s="43"/>
      <c r="H295" s="44"/>
      <c r="I295" s="45"/>
      <c r="J295" s="45"/>
      <c r="K295" s="45"/>
    </row>
    <row r="296" spans="4:11" x14ac:dyDescent="0.25">
      <c r="D296" s="43"/>
      <c r="E296" s="43"/>
      <c r="F296" s="43"/>
      <c r="G296" s="43"/>
      <c r="H296" s="44"/>
      <c r="I296" s="45"/>
      <c r="J296" s="45"/>
      <c r="K296" s="45"/>
    </row>
    <row r="297" spans="4:11" x14ac:dyDescent="0.25">
      <c r="D297" s="43"/>
      <c r="E297" s="43"/>
      <c r="F297" s="43"/>
      <c r="G297" s="43"/>
      <c r="H297" s="44"/>
      <c r="I297" s="45"/>
      <c r="J297" s="45"/>
      <c r="K297" s="45"/>
    </row>
    <row r="298" spans="4:11" x14ac:dyDescent="0.25">
      <c r="D298" s="43"/>
      <c r="E298" s="43"/>
      <c r="F298" s="43"/>
      <c r="G298" s="43"/>
      <c r="H298" s="52"/>
      <c r="I298" s="52"/>
      <c r="J298" s="52"/>
      <c r="K298" s="45"/>
    </row>
    <row r="299" spans="4:11" x14ac:dyDescent="0.25">
      <c r="D299" s="43"/>
      <c r="E299" s="43"/>
      <c r="F299" s="43"/>
      <c r="G299" s="43"/>
      <c r="H299" s="52"/>
      <c r="I299" s="52"/>
      <c r="J299" s="52"/>
      <c r="K299" s="45"/>
    </row>
    <row r="300" spans="4:11" x14ac:dyDescent="0.25">
      <c r="D300" s="43"/>
      <c r="E300" s="43"/>
      <c r="F300" s="43"/>
      <c r="G300" s="43"/>
      <c r="H300" s="52"/>
      <c r="I300" s="52"/>
      <c r="J300" s="52"/>
      <c r="K300" s="45"/>
    </row>
    <row r="301" spans="4:11" x14ac:dyDescent="0.25">
      <c r="D301" s="43"/>
      <c r="E301" s="43"/>
      <c r="F301" s="43"/>
      <c r="G301" s="43"/>
      <c r="H301" s="52"/>
      <c r="I301" s="52"/>
      <c r="J301" s="52"/>
      <c r="K301" s="45"/>
    </row>
    <row r="302" spans="4:11" x14ac:dyDescent="0.25">
      <c r="D302" s="43"/>
      <c r="E302" s="43"/>
      <c r="F302" s="43"/>
      <c r="G302" s="43"/>
      <c r="H302" s="44"/>
      <c r="I302" s="45"/>
      <c r="J302" s="45"/>
      <c r="K302" s="45"/>
    </row>
    <row r="303" spans="4:11" x14ac:dyDescent="0.25">
      <c r="D303" s="43"/>
      <c r="E303" s="43"/>
      <c r="F303" s="43"/>
      <c r="G303" s="43"/>
      <c r="H303" s="44"/>
      <c r="I303" s="45"/>
      <c r="J303" s="45"/>
      <c r="K303" s="45"/>
    </row>
    <row r="304" spans="4:11" x14ac:dyDescent="0.25">
      <c r="D304" s="43"/>
      <c r="E304" s="43"/>
      <c r="F304" s="43"/>
      <c r="G304" s="43"/>
      <c r="H304" s="44"/>
      <c r="I304" s="45"/>
      <c r="J304" s="45"/>
      <c r="K304" s="45"/>
    </row>
    <row r="305" spans="4:11" x14ac:dyDescent="0.25">
      <c r="D305" s="43"/>
      <c r="E305" s="43"/>
      <c r="F305" s="43"/>
      <c r="G305" s="43"/>
      <c r="H305" s="44"/>
      <c r="I305" s="45"/>
      <c r="J305" s="45"/>
      <c r="K305" s="45"/>
    </row>
    <row r="306" spans="4:11" x14ac:dyDescent="0.25">
      <c r="D306" s="43"/>
      <c r="E306" s="43"/>
      <c r="F306" s="43"/>
      <c r="G306" s="43"/>
      <c r="H306" s="44"/>
      <c r="I306" s="45"/>
      <c r="J306" s="45"/>
      <c r="K306" s="45"/>
    </row>
    <row r="307" spans="4:11" x14ac:dyDescent="0.25">
      <c r="D307" s="44"/>
      <c r="E307" s="44"/>
      <c r="F307" s="44"/>
      <c r="G307" s="44"/>
      <c r="H307" s="44"/>
      <c r="I307" s="45"/>
      <c r="J307" s="45"/>
      <c r="K307" s="45"/>
    </row>
    <row r="308" spans="4:11" x14ac:dyDescent="0.25">
      <c r="D308" s="53"/>
      <c r="E308" s="53"/>
      <c r="F308" s="53"/>
      <c r="G308" s="53"/>
      <c r="H308" s="53"/>
      <c r="I308" s="54"/>
      <c r="J308" s="54"/>
      <c r="K308" s="54"/>
    </row>
    <row r="309" spans="4:11" x14ac:dyDescent="0.25">
      <c r="D309" s="55"/>
      <c r="E309" s="55"/>
      <c r="F309" s="55"/>
      <c r="G309" s="55"/>
    </row>
    <row r="310" spans="4:11" x14ac:dyDescent="0.25">
      <c r="D310" s="55"/>
      <c r="E310" s="55"/>
      <c r="F310" s="55"/>
      <c r="G310" s="55"/>
    </row>
    <row r="311" spans="4:11" x14ac:dyDescent="0.25">
      <c r="D311" s="55"/>
      <c r="E311" s="55"/>
      <c r="F311" s="55"/>
      <c r="G311" s="55"/>
    </row>
    <row r="312" spans="4:11" x14ac:dyDescent="0.25">
      <c r="D312" s="55"/>
      <c r="E312" s="55"/>
      <c r="F312" s="55"/>
      <c r="G312" s="55"/>
    </row>
    <row r="313" spans="4:11" x14ac:dyDescent="0.25">
      <c r="D313" s="55"/>
      <c r="E313" s="55"/>
      <c r="F313" s="55"/>
      <c r="G313" s="55"/>
    </row>
    <row r="314" spans="4:11" x14ac:dyDescent="0.25">
      <c r="D314" s="55"/>
      <c r="E314" s="55"/>
      <c r="F314" s="55"/>
      <c r="G314" s="55"/>
    </row>
    <row r="315" spans="4:11" x14ac:dyDescent="0.25">
      <c r="D315" s="55"/>
      <c r="E315" s="55"/>
      <c r="F315" s="55"/>
      <c r="G315" s="55"/>
    </row>
    <row r="316" spans="4:11" x14ac:dyDescent="0.25">
      <c r="D316" s="55"/>
      <c r="E316" s="55"/>
      <c r="F316" s="55"/>
      <c r="G316" s="55"/>
    </row>
    <row r="317" spans="4:11" x14ac:dyDescent="0.25">
      <c r="D317" s="55"/>
      <c r="E317" s="55"/>
      <c r="F317" s="55"/>
      <c r="G317" s="55"/>
    </row>
    <row r="318" spans="4:11" x14ac:dyDescent="0.25">
      <c r="D318" s="55"/>
      <c r="E318" s="55"/>
      <c r="F318" s="55"/>
      <c r="G318" s="55"/>
    </row>
    <row r="319" spans="4:11" x14ac:dyDescent="0.25">
      <c r="D319" s="55"/>
      <c r="E319" s="55"/>
      <c r="F319" s="55"/>
      <c r="G319" s="55"/>
    </row>
    <row r="320" spans="4:11" x14ac:dyDescent="0.25">
      <c r="D320" s="55"/>
      <c r="E320" s="55"/>
      <c r="F320" s="55"/>
      <c r="G320" s="55"/>
    </row>
    <row r="321" spans="1:14" x14ac:dyDescent="0.25">
      <c r="D321" s="55"/>
      <c r="E321" s="55"/>
      <c r="F321" s="55"/>
      <c r="G321" s="55"/>
    </row>
    <row r="322" spans="1:14" x14ac:dyDescent="0.25">
      <c r="D322" s="55"/>
      <c r="E322" s="55"/>
      <c r="F322" s="55"/>
      <c r="G322" s="55"/>
    </row>
    <row r="323" spans="1:14" x14ac:dyDescent="0.25">
      <c r="D323" s="55"/>
      <c r="E323" s="55"/>
      <c r="F323" s="55"/>
      <c r="G323" s="55"/>
    </row>
    <row r="324" spans="1:14" s="40" customFormat="1" x14ac:dyDescent="0.25">
      <c r="A324" s="36"/>
      <c r="B324" s="37"/>
      <c r="C324" s="37"/>
      <c r="D324" s="55"/>
      <c r="E324" s="55"/>
      <c r="F324" s="55"/>
      <c r="G324" s="55"/>
      <c r="H324" s="55"/>
      <c r="L324" s="37"/>
      <c r="M324" s="37"/>
      <c r="N324" s="37"/>
    </row>
    <row r="325" spans="1:14" s="40" customFormat="1" x14ac:dyDescent="0.25">
      <c r="A325" s="36"/>
      <c r="B325" s="37"/>
      <c r="C325" s="37"/>
      <c r="D325" s="55"/>
      <c r="E325" s="55"/>
      <c r="F325" s="55"/>
      <c r="G325" s="55"/>
      <c r="H325" s="55"/>
      <c r="L325" s="37"/>
      <c r="M325" s="37"/>
      <c r="N325" s="37"/>
    </row>
    <row r="326" spans="1:14" s="40" customFormat="1" x14ac:dyDescent="0.25">
      <c r="A326" s="36"/>
      <c r="B326" s="37"/>
      <c r="C326" s="37"/>
      <c r="D326" s="55"/>
      <c r="E326" s="55"/>
      <c r="F326" s="55"/>
      <c r="G326" s="55"/>
      <c r="H326" s="55"/>
      <c r="L326" s="37"/>
      <c r="M326" s="37"/>
      <c r="N326" s="37"/>
    </row>
    <row r="327" spans="1:14" s="40" customFormat="1" x14ac:dyDescent="0.25">
      <c r="A327" s="36"/>
      <c r="B327" s="37"/>
      <c r="C327" s="37"/>
      <c r="D327" s="55"/>
      <c r="E327" s="55"/>
      <c r="F327" s="55"/>
      <c r="G327" s="55"/>
      <c r="H327" s="55"/>
      <c r="L327" s="37"/>
      <c r="M327" s="37"/>
      <c r="N327" s="37"/>
    </row>
    <row r="328" spans="1:14" s="40" customFormat="1" x14ac:dyDescent="0.25">
      <c r="A328" s="36"/>
      <c r="B328" s="37"/>
      <c r="C328" s="37"/>
      <c r="D328" s="55"/>
      <c r="E328" s="55"/>
      <c r="F328" s="55"/>
      <c r="G328" s="55"/>
      <c r="H328" s="55"/>
      <c r="L328" s="37"/>
      <c r="M328" s="37"/>
      <c r="N328" s="37"/>
    </row>
    <row r="329" spans="1:14" s="40" customFormat="1" x14ac:dyDescent="0.25">
      <c r="A329" s="36"/>
      <c r="B329" s="37"/>
      <c r="C329" s="37"/>
      <c r="D329" s="55"/>
      <c r="E329" s="55"/>
      <c r="F329" s="55"/>
      <c r="G329" s="55"/>
      <c r="H329" s="55"/>
      <c r="L329" s="37"/>
      <c r="M329" s="37"/>
      <c r="N329" s="37"/>
    </row>
    <row r="330" spans="1:14" s="40" customFormat="1" x14ac:dyDescent="0.25">
      <c r="A330" s="36"/>
      <c r="B330" s="37"/>
      <c r="C330" s="37"/>
      <c r="D330" s="55"/>
      <c r="E330" s="55"/>
      <c r="F330" s="55"/>
      <c r="G330" s="55"/>
      <c r="H330" s="55"/>
      <c r="L330" s="37"/>
      <c r="M330" s="37"/>
      <c r="N330" s="37"/>
    </row>
    <row r="331" spans="1:14" s="40" customFormat="1" x14ac:dyDescent="0.25">
      <c r="A331" s="36"/>
      <c r="B331" s="37"/>
      <c r="C331" s="37"/>
      <c r="D331" s="55"/>
      <c r="E331" s="55"/>
      <c r="F331" s="55"/>
      <c r="G331" s="55"/>
      <c r="H331" s="55"/>
      <c r="L331" s="37"/>
      <c r="M331" s="37"/>
      <c r="N331" s="37"/>
    </row>
    <row r="332" spans="1:14" s="40" customFormat="1" x14ac:dyDescent="0.25">
      <c r="A332" s="36"/>
      <c r="B332" s="37"/>
      <c r="C332" s="37"/>
      <c r="D332" s="55"/>
      <c r="E332" s="55"/>
      <c r="F332" s="55"/>
      <c r="G332" s="55"/>
      <c r="H332" s="55"/>
      <c r="L332" s="37"/>
      <c r="M332" s="37"/>
      <c r="N332" s="37"/>
    </row>
    <row r="333" spans="1:14" s="40" customFormat="1" x14ac:dyDescent="0.25">
      <c r="A333" s="36"/>
      <c r="B333" s="37"/>
      <c r="C333" s="37"/>
      <c r="D333" s="55"/>
      <c r="E333" s="55"/>
      <c r="F333" s="55"/>
      <c r="G333" s="55"/>
      <c r="H333" s="55"/>
      <c r="L333" s="37"/>
      <c r="M333" s="37"/>
      <c r="N333" s="37"/>
    </row>
    <row r="334" spans="1:14" s="40" customFormat="1" x14ac:dyDescent="0.25">
      <c r="A334" s="36"/>
      <c r="B334" s="37"/>
      <c r="C334" s="37"/>
      <c r="D334" s="55"/>
      <c r="E334" s="55"/>
      <c r="F334" s="55"/>
      <c r="G334" s="55"/>
      <c r="H334" s="55"/>
      <c r="L334" s="37"/>
      <c r="M334" s="37"/>
      <c r="N334" s="37"/>
    </row>
    <row r="335" spans="1:14" s="40" customFormat="1" x14ac:dyDescent="0.25">
      <c r="A335" s="36"/>
      <c r="B335" s="37"/>
      <c r="C335" s="37"/>
      <c r="D335" s="55"/>
      <c r="E335" s="55"/>
      <c r="F335" s="55"/>
      <c r="G335" s="55"/>
      <c r="H335" s="55"/>
      <c r="L335" s="37"/>
      <c r="M335" s="37"/>
      <c r="N335" s="37"/>
    </row>
    <row r="336" spans="1:14" s="40" customFormat="1" x14ac:dyDescent="0.25">
      <c r="A336" s="36"/>
      <c r="B336" s="37"/>
      <c r="C336" s="37"/>
      <c r="D336" s="55"/>
      <c r="E336" s="55"/>
      <c r="F336" s="55"/>
      <c r="G336" s="55"/>
      <c r="H336" s="55"/>
      <c r="L336" s="37"/>
      <c r="M336" s="37"/>
      <c r="N336" s="37"/>
    </row>
    <row r="337" spans="1:14" s="40" customFormat="1" x14ac:dyDescent="0.25">
      <c r="A337" s="36"/>
      <c r="B337" s="37"/>
      <c r="C337" s="37"/>
      <c r="D337" s="55"/>
      <c r="E337" s="55"/>
      <c r="F337" s="55"/>
      <c r="G337" s="55"/>
      <c r="H337" s="55"/>
      <c r="L337" s="37"/>
      <c r="M337" s="37"/>
      <c r="N337" s="37"/>
    </row>
    <row r="338" spans="1:14" s="40" customFormat="1" x14ac:dyDescent="0.25">
      <c r="A338" s="36"/>
      <c r="B338" s="37"/>
      <c r="C338" s="37"/>
      <c r="D338" s="55"/>
      <c r="E338" s="55"/>
      <c r="F338" s="55"/>
      <c r="G338" s="55"/>
      <c r="H338" s="55"/>
      <c r="L338" s="37"/>
      <c r="M338" s="37"/>
      <c r="N338" s="37"/>
    </row>
    <row r="339" spans="1:14" s="40" customFormat="1" x14ac:dyDescent="0.25">
      <c r="A339" s="36"/>
      <c r="B339" s="37"/>
      <c r="C339" s="37"/>
      <c r="D339" s="55"/>
      <c r="E339" s="55"/>
      <c r="F339" s="55"/>
      <c r="G339" s="55"/>
      <c r="H339" s="55"/>
      <c r="L339" s="37"/>
      <c r="M339" s="37"/>
      <c r="N339" s="37"/>
    </row>
    <row r="340" spans="1:14" s="40" customFormat="1" x14ac:dyDescent="0.25">
      <c r="A340" s="36"/>
      <c r="B340" s="37"/>
      <c r="C340" s="37"/>
      <c r="D340" s="55"/>
      <c r="E340" s="55"/>
      <c r="F340" s="55"/>
      <c r="G340" s="55"/>
      <c r="H340" s="55"/>
      <c r="L340" s="37"/>
      <c r="M340" s="37"/>
      <c r="N340" s="37"/>
    </row>
    <row r="341" spans="1:14" s="40" customFormat="1" x14ac:dyDescent="0.25">
      <c r="A341" s="36"/>
      <c r="B341" s="37"/>
      <c r="C341" s="37"/>
      <c r="D341" s="56"/>
      <c r="E341" s="56"/>
      <c r="F341" s="56"/>
      <c r="G341" s="56"/>
      <c r="H341" s="55"/>
      <c r="L341" s="37"/>
      <c r="M341" s="37"/>
      <c r="N341" s="37"/>
    </row>
  </sheetData>
  <mergeCells count="9">
    <mergeCell ref="A30:K32"/>
    <mergeCell ref="A2:K2"/>
    <mergeCell ref="A4:A5"/>
    <mergeCell ref="B4:B5"/>
    <mergeCell ref="C4:C5"/>
    <mergeCell ref="D4:G4"/>
    <mergeCell ref="H4:K4"/>
    <mergeCell ref="A28:K28"/>
    <mergeCell ref="A29:K29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Пример расчета 1</vt:lpstr>
      <vt:lpstr>Пример расчета 2</vt:lpstr>
      <vt:lpstr>Вид объекта</vt:lpstr>
      <vt:lpstr>Трудозатраты водителей_БИМ</vt:lpstr>
      <vt:lpstr>Трудозатраты водителей_РИМ</vt:lpstr>
      <vt:lpstr>'Пример расчета 1'!Область_печати</vt:lpstr>
      <vt:lpstr>'Пример расчета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2022-12-09T11:00:39Z</dcterms:modified>
</cp:coreProperties>
</file>