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backupFile="1" saveExternalLinkValues="0" defaultThemeVersion="124226"/>
  <mc:AlternateContent xmlns:mc="http://schemas.openxmlformats.org/markup-compatibility/2006">
    <mc:Choice Requires="x15">
      <x15ac:absPath xmlns:x15ac="http://schemas.microsoft.com/office/spreadsheetml/2010/11/ac" url="C:\Users\a.milyutina\Desktop\Примеры\На расстояние сверх 300\"/>
    </mc:Choice>
  </mc:AlternateContent>
  <bookViews>
    <workbookView xWindow="0" yWindow="0" windowWidth="28800" windowHeight="13800"/>
  </bookViews>
  <sheets>
    <sheet name="Пример ЛС РИМ для ФГИС ЦС" sheetId="12" r:id="rId1"/>
    <sheet name="КА на перевозку" sheetId="13" r:id="rId2"/>
  </sheets>
  <definedNames>
    <definedName name="_xlnm._FilterDatabase" localSheetId="0" hidden="1">'Пример ЛС РИМ для ФГИС ЦС'!$A$39:$L$140</definedName>
  </definedNames>
  <calcPr calcId="162913" fullPrecision="0"/>
</workbook>
</file>

<file path=xl/calcChain.xml><?xml version="1.0" encoding="utf-8"?>
<calcChain xmlns="http://schemas.openxmlformats.org/spreadsheetml/2006/main">
  <c r="J56" i="12" l="1"/>
  <c r="C56" i="12"/>
  <c r="Q10" i="13" l="1"/>
  <c r="I10" i="13"/>
  <c r="L123" i="12"/>
  <c r="L100" i="12"/>
  <c r="L65" i="12"/>
  <c r="L99" i="12"/>
  <c r="L92" i="12"/>
  <c r="L63" i="12"/>
  <c r="L54" i="12"/>
  <c r="L53" i="12"/>
  <c r="L50" i="12"/>
  <c r="L49" i="12" l="1"/>
  <c r="L48" i="12"/>
  <c r="A4" i="13" l="1"/>
  <c r="H11" i="13" l="1"/>
  <c r="H10" i="13"/>
  <c r="L101" i="12" l="1"/>
  <c r="L94" i="12"/>
  <c r="L95" i="12"/>
  <c r="G74" i="12"/>
  <c r="G139" i="12" s="1"/>
  <c r="L67" i="12"/>
  <c r="L66" i="12"/>
  <c r="L62" i="12"/>
  <c r="L61" i="12"/>
  <c r="J46" i="12"/>
  <c r="I11" i="13" l="1"/>
  <c r="Q11" i="13" s="1"/>
  <c r="G43" i="12" l="1"/>
  <c r="L43" i="12"/>
  <c r="L97" i="12"/>
  <c r="L55" i="12"/>
  <c r="L56" i="12"/>
  <c r="J54" i="12"/>
  <c r="E47" i="12"/>
  <c r="G47" i="12"/>
  <c r="G45" i="12" s="1"/>
  <c r="G75" i="12" s="1"/>
  <c r="G140" i="12" s="1"/>
  <c r="G46" i="12"/>
  <c r="L46" i="12"/>
  <c r="L44" i="12" s="1"/>
  <c r="D35" i="12"/>
  <c r="L129" i="12"/>
  <c r="G42" i="12"/>
  <c r="L57" i="12" l="1"/>
  <c r="L68" i="12" s="1"/>
  <c r="L47" i="12"/>
  <c r="L96" i="12" s="1"/>
  <c r="L103" i="12"/>
  <c r="D34" i="12" s="1"/>
  <c r="L42" i="12"/>
  <c r="L60" i="12" s="1"/>
  <c r="J32" i="12"/>
  <c r="L45" i="12" l="1"/>
  <c r="J33" i="12"/>
  <c r="L126" i="12"/>
  <c r="L133" i="12"/>
  <c r="L58" i="12"/>
  <c r="L125" i="12"/>
  <c r="K30" i="12" s="1"/>
  <c r="L127" i="12"/>
  <c r="K31" i="12" s="1"/>
  <c r="L128" i="12"/>
  <c r="J57" i="12"/>
  <c r="L51" i="12" l="1"/>
  <c r="L52" i="12"/>
  <c r="L130" i="12" l="1"/>
  <c r="D32" i="12"/>
  <c r="J53" i="12"/>
  <c r="L132" i="12"/>
  <c r="L70" i="12" l="1"/>
  <c r="L90" i="12"/>
  <c r="D33" i="12" s="1"/>
  <c r="L131" i="12"/>
  <c r="L121" i="12" s="1"/>
  <c r="D30" i="12" s="1"/>
</calcChain>
</file>

<file path=xl/sharedStrings.xml><?xml version="1.0" encoding="utf-8"?>
<sst xmlns="http://schemas.openxmlformats.org/spreadsheetml/2006/main" count="253" uniqueCount="182">
  <si>
    <t>(наименование стройки)</t>
  </si>
  <si>
    <t>Сметная стоимость</t>
  </si>
  <si>
    <t>(наименование объекта капитального строительства)</t>
  </si>
  <si>
    <t>Составлен</t>
  </si>
  <si>
    <t>методом</t>
  </si>
  <si>
    <t>Основание</t>
  </si>
  <si>
    <t>тыс. руб.</t>
  </si>
  <si>
    <t>в том числе:</t>
  </si>
  <si>
    <t>строительных работ</t>
  </si>
  <si>
    <t xml:space="preserve">Нормативные затраты труда рабочих </t>
  </si>
  <si>
    <t xml:space="preserve">монтажных работ    </t>
  </si>
  <si>
    <t xml:space="preserve">Нормативные затраты труда машинистов </t>
  </si>
  <si>
    <t xml:space="preserve">оборудования         </t>
  </si>
  <si>
    <t xml:space="preserve">прочих затрат       </t>
  </si>
  <si>
    <t>№ п/п</t>
  </si>
  <si>
    <t>Наименование работ и затрат</t>
  </si>
  <si>
    <t>Единица измерения</t>
  </si>
  <si>
    <t>Количество</t>
  </si>
  <si>
    <t>Обоснование</t>
  </si>
  <si>
    <t>Средства на оплату труда рабочих</t>
  </si>
  <si>
    <t>на 
единицу</t>
  </si>
  <si>
    <t>всего с учетом коэффициентов</t>
  </si>
  <si>
    <t>коэффици-енты</t>
  </si>
  <si>
    <t>чел.-ч</t>
  </si>
  <si>
    <t>(проектная и (или) иная техническая документация)</t>
  </si>
  <si>
    <t>ЛОКАЛЬНЫЙ СМЕТНЫЙ РАСЧЕТ (СМЕТА) № ЛС-02-01-01</t>
  </si>
  <si>
    <t>ЭМ</t>
  </si>
  <si>
    <t>ФОТ</t>
  </si>
  <si>
    <t>%</t>
  </si>
  <si>
    <t>Всего по позиции</t>
  </si>
  <si>
    <t>1 т груза</t>
  </si>
  <si>
    <t xml:space="preserve">     в том числе</t>
  </si>
  <si>
    <t xml:space="preserve">     оплата труда (ОТ)</t>
  </si>
  <si>
    <t xml:space="preserve">     эксплуатация машин и механизмов</t>
  </si>
  <si>
    <t xml:space="preserve">     материальные ресурсы</t>
  </si>
  <si>
    <t>т</t>
  </si>
  <si>
    <t>Антенны приемо-передающие параболические на установленной башне (мачте) высотой до 10 м, диаметр антенны: до 1,8 м</t>
  </si>
  <si>
    <t>антенна</t>
  </si>
  <si>
    <t>НР Оборудование связи: монтаж радиотелевизионного и электронного оборудования</t>
  </si>
  <si>
    <t>Пр/774-2-051.2</t>
  </si>
  <si>
    <t>СП Оборудование связи: монтаж радиотелевизионного и электронного оборудования</t>
  </si>
  <si>
    <t>маш.-ч</t>
  </si>
  <si>
    <t>ВСЕГО по смете</t>
  </si>
  <si>
    <t xml:space="preserve">     перевозка</t>
  </si>
  <si>
    <t>Всего накладные расходы</t>
  </si>
  <si>
    <t>Всего сметная прибыль</t>
  </si>
  <si>
    <t>ВСЕГО оборудование</t>
  </si>
  <si>
    <t>ВСЕГО прочие затраты</t>
  </si>
  <si>
    <t>Строительство объекта капитального строительства по адресу: г. N……</t>
  </si>
  <si>
    <t>Объект капитального строительства</t>
  </si>
  <si>
    <t>ведомость объемов работ № ВОР 02-01-01</t>
  </si>
  <si>
    <t xml:space="preserve">     оплата труда машинистов (ОТм)</t>
  </si>
  <si>
    <t>Итого накладные расходы</t>
  </si>
  <si>
    <t>Итого сметная прибыль</t>
  </si>
  <si>
    <t>Итого оборудование</t>
  </si>
  <si>
    <t>Итого прочие затраты</t>
  </si>
  <si>
    <t xml:space="preserve">          материальные ресурсы, отсутствующие в ФРСН</t>
  </si>
  <si>
    <t xml:space="preserve">          оборудование, отсутствующее в ФРСН</t>
  </si>
  <si>
    <t xml:space="preserve">          оборудование, отсутствующие в ФРСН</t>
  </si>
  <si>
    <t>ОТм (ЗТм)</t>
  </si>
  <si>
    <t>индекс</t>
  </si>
  <si>
    <t>всего
 в текущем уровне цен</t>
  </si>
  <si>
    <t>ОТ (ЗТ)</t>
  </si>
  <si>
    <t>Итого прямые затраты</t>
  </si>
  <si>
    <t>Автомобили бортовые, грузоподъемность до 10 т, с краном-манипулятором, грузоподъемность 3,7 т</t>
  </si>
  <si>
    <t>91.05.13-011</t>
  </si>
  <si>
    <t>Вспомогательные ненормируемые ресурсы 2% от ОТ</t>
  </si>
  <si>
    <t>Всего прямые затраты</t>
  </si>
  <si>
    <t>1-100-60</t>
  </si>
  <si>
    <t>4-100-040</t>
  </si>
  <si>
    <t xml:space="preserve">          затраты труда рабочих</t>
  </si>
  <si>
    <t xml:space="preserve">          затраты труда машинистов</t>
  </si>
  <si>
    <t>ГЭСНм10-05-011-01</t>
  </si>
  <si>
    <t>Средний разряд работы 6,0</t>
  </si>
  <si>
    <r>
      <t xml:space="preserve">ОТм (ЗТм) </t>
    </r>
    <r>
      <rPr>
        <i/>
        <sz val="12"/>
        <rFont val="Arial Narrow"/>
        <family val="2"/>
        <charset val="204"/>
      </rPr>
      <t>Средний разряд машинистов 4,0</t>
    </r>
  </si>
  <si>
    <t xml:space="preserve">ресурсно-индексным </t>
  </si>
  <si>
    <t>Средства на оплату труда машинистов</t>
  </si>
  <si>
    <t>Пр/812-2-051.2-1</t>
  </si>
  <si>
    <t>ВСЕГО строительные работы</t>
  </si>
  <si>
    <t>Сметная стоимость, руб.</t>
  </si>
  <si>
    <t>Наименование программного продукта</t>
  </si>
  <si>
    <t>ХХХХХХХ</t>
  </si>
  <si>
    <t>Наименование редакции сметных нормативов</t>
  </si>
  <si>
    <t>Реквизиты приказов об утверждении дополнений и изменений к сметным нормативам</t>
  </si>
  <si>
    <t>Реквизиты письма Минстроя России об индексах изменения сметной стоимости строительства, включаемые в федеральный реестр сметных нормативов и размещаемые в федеральной государственной информационной системе ценообразования в строительстве, подготовленного в соответствии с пунктом 85 Методики расчета индексов изменения сметной стоимости строительства, утвержденной приказом Министерства строительства и жилищно-коммунального хозяйства Российской Федерации от 5 июня 2019 г. № 326/пр</t>
  </si>
  <si>
    <t>Реквизиты нормативного правового акта об утверждении оплаты труда, утверждаемый в соответствии с пунктом 22(1) Правилами мониторинга цен, утвержденными постановлением Правительства Российской Федерации от 23 декабря 2016 г. № 1452</t>
  </si>
  <si>
    <t>Наименование субъекта Российской Федерации</t>
  </si>
  <si>
    <t>Наименование зоны субъекта Российской Федерации</t>
  </si>
  <si>
    <t>Обоснование принятых текущих цен на строительные ресурсы</t>
  </si>
  <si>
    <t>Итого ФОТ</t>
  </si>
  <si>
    <t xml:space="preserve">          Справочно</t>
  </si>
  <si>
    <t>в том числе</t>
  </si>
  <si>
    <t>всего прямые затраты</t>
  </si>
  <si>
    <t>всего ФОТ</t>
  </si>
  <si>
    <t>всего накладные расходы</t>
  </si>
  <si>
    <t>всего сметная прибыль</t>
  </si>
  <si>
    <t xml:space="preserve">   в том числе</t>
  </si>
  <si>
    <t xml:space="preserve">   прямые затраты</t>
  </si>
  <si>
    <t>Всего ФОТ</t>
  </si>
  <si>
    <t>Справочно</t>
  </si>
  <si>
    <t>Всего оборудование</t>
  </si>
  <si>
    <t>Всего прочие затраты</t>
  </si>
  <si>
    <t>Письмо Минстроя России от ХХ.ХХ.ХХХХ № ХХХХХХХХХ</t>
  </si>
  <si>
    <t>(наименование работ и затрат)</t>
  </si>
  <si>
    <t>на единицу измерения
в базисном уровне цен</t>
  </si>
  <si>
    <t>на единицу измерения
в текущем уровне цен</t>
  </si>
  <si>
    <t xml:space="preserve">прочие затраты
</t>
  </si>
  <si>
    <t xml:space="preserve">прочие работы
</t>
  </si>
  <si>
    <t>61.1.01.02-0005</t>
  </si>
  <si>
    <t>Антенна для спутниковой связи приемо-передающая параболическая без обтекателя, офсетная, с линейной ортогональной поляризацией, с кронштейном-подставкой, диаметр рефлектора 1,2 м</t>
  </si>
  <si>
    <t>компл</t>
  </si>
  <si>
    <t>Постановление Правительства N-ской области от ХХ.ХХ.ХХХХ № ХХХ</t>
  </si>
  <si>
    <t>Составлен(а) в текущем (базисном) уровне цен</t>
  </si>
  <si>
    <t>ВСЕГО монтажных работ</t>
  </si>
  <si>
    <t>ФГИС ЦС, конъюнктурный анализ</t>
  </si>
  <si>
    <t>Приказ Минстроя России от 30.12.2021 № 1046/пр; 
Приказ Минстроя России от 04.08.2020 № 421/пр;
Приказ Минстроя России от 21.12.2020 № 812/пр;
Приказ Минстроя России от 11.12.2020 № 774/пр</t>
  </si>
  <si>
    <t>421/пр_04.08.2020_п.75 пп.а</t>
  </si>
  <si>
    <t>Сводная таблица результатов конъюнктурного анализа</t>
  </si>
  <si>
    <t>N п/п</t>
  </si>
  <si>
    <t>Наименование ресурса, затрат</t>
  </si>
  <si>
    <t>Полное наименование ресурса, затрат в обосновывающем документе</t>
  </si>
  <si>
    <t>Единица измерения ресурса, затрат</t>
  </si>
  <si>
    <t>Единица измерения ресурса, затрат в обосновывающем документе</t>
  </si>
  <si>
    <t>Затраты на перевозку</t>
  </si>
  <si>
    <t>Заготовительно-складские расходы</t>
  </si>
  <si>
    <t>Год</t>
  </si>
  <si>
    <t>Квартал</t>
  </si>
  <si>
    <t>Полное и (или) сокращенное (при наличии) наименования производителя/поставщика</t>
  </si>
  <si>
    <t>Страна производителя оборудования, производственного и хозяйственного инвентаря</t>
  </si>
  <si>
    <t>Гиперссылка на веб-сайт производителя/поставщика</t>
  </si>
  <si>
    <t>Населенный пункт расположения склада производителя/поставщика</t>
  </si>
  <si>
    <t>руб.</t>
  </si>
  <si>
    <t>Наименование затрат</t>
  </si>
  <si>
    <t>Составил</t>
  </si>
  <si>
    <t>(наименование должности)</t>
  </si>
  <si>
    <t>(подпись)</t>
  </si>
  <si>
    <t>(фамилия, имя, отчество (при наличии)</t>
  </si>
  <si>
    <t>Проверил</t>
  </si>
  <si>
    <t>Застройщик (технический заказчик)</t>
  </si>
  <si>
    <t>1.1</t>
  </si>
  <si>
    <t>1.2</t>
  </si>
  <si>
    <t>II кв. 2024 г. (цифры условные)</t>
  </si>
  <si>
    <t>I кв</t>
  </si>
  <si>
    <t xml:space="preserve">Приказ Минстроя России от 18.05.2022 № 378/пр, Приказ Минстроя России от 26.08.2022 № 703/пр, Приказ Минстроя России от 26.10.2022 № 905/пр, Приказ Минстроя России от 27.12.2022 № 1133/пр, Приказ Минстроя России от 10.02.2023 № 84/пр, Приказ Минстроя России от 11.05.2023 № 335/пр, Приказ Минстроя России от 02.08.2023 № 551/пр, Приказ Минстроя России от 14.11.2023 № 817/пр, Приказ Минстроя России от 16.02.2024 № 102/пр, Приказ Минстроя России от 13.05.2024 № 323/пр, Приказ Минстроя России от 09.08.2024 № 524/пр;
Приказ Минстроя России от 07.07.2022 № 557/пр, Приказ Минстроя России от 30.01.2024 № 55/пр;
Приказ Минстроя России от 02.09.2021 № 636/пр, Приказ Минстроя России от 26.07.2022 № 611/пр;
Приказ Минстроя России от 22.04.2022 № 317/пр
</t>
  </si>
  <si>
    <t>Код ресурса, затрат</t>
  </si>
  <si>
    <t>Перевозка автомобильным траснпортом на 350 км от г.XX до г.YY</t>
  </si>
  <si>
    <t>Текущая отпускная цена за единицу измерения в обосновывающем документе без НДС, руб.</t>
  </si>
  <si>
    <t>руб. за единицу измерения без НДС</t>
  </si>
  <si>
    <t>Сметная цена без НДС, руб. за единицу измерения</t>
  </si>
  <si>
    <t>Текущая отпускная цена за единицу измерения без НДС, руб. в соответствии с графой 5</t>
  </si>
  <si>
    <t>КПП организации</t>
  </si>
  <si>
    <t>ИНН организации</t>
  </si>
  <si>
    <t>Дополнительные затраты, предусмотренные пунктами 88, 117, 119 - 121 Методики № 421/пр</t>
  </si>
  <si>
    <t>61.1.01.01-0005_01-20-2-01-0030</t>
  </si>
  <si>
    <t>Перевозка грузов II класса автомобилями бортовыми грузоподъемностью до 20 т по дорогам с усовершенствованным (асфальтобетонным, цементобетонным, железобетонным, обработанным органическим вяжущим) дорожным покрытием на расстояние 30 км</t>
  </si>
  <si>
    <t>Услуги перевозки автомобильным траснпортом 20 комп. оборудования (антены марки XXXX), общий вес 500 кг из г.XX до г.YY 
(расстояние 350 км)</t>
  </si>
  <si>
    <t>1 поставка</t>
  </si>
  <si>
    <t xml:space="preserve">Перевозка автомобильным траснпортом на расстояние 350 км от г.XX до г.YY </t>
  </si>
  <si>
    <t>1</t>
  </si>
  <si>
    <t>2</t>
  </si>
  <si>
    <t>2.1</t>
  </si>
  <si>
    <t>2.2</t>
  </si>
  <si>
    <t>2222885069 </t>
  </si>
  <si>
    <t>222201001 </t>
  </si>
  <si>
    <t>https://www.dellin.ru….</t>
  </si>
  <si>
    <t>ООО "Деловые линии"</t>
  </si>
  <si>
    <t>2225200027 </t>
  </si>
  <si>
    <t>222501001 </t>
  </si>
  <si>
    <t>ООО "Доставка грузов"</t>
  </si>
  <si>
    <t>Статус организации - производитель (1)/ поставщик (2)</t>
  </si>
  <si>
    <t>ТЦ_22_2225200027_20.04.2024_1.2</t>
  </si>
  <si>
    <t>https://www.dostavka…</t>
  </si>
  <si>
    <t>* с учетом положений пункта 63.1 Методики № 421/пр (в примере единственным доступным для региона строительства видом транспорта является автомобильный)</t>
  </si>
  <si>
    <t>ТЦ_22_2222885069_01.05.2024_1.1</t>
  </si>
  <si>
    <t>** цифры условные</t>
  </si>
  <si>
    <t>Текущая отпускная цена** за единицу измерения в обосновывающем документе с НДС, руб.</t>
  </si>
  <si>
    <t>ИТОГИ ПО СМЕТЕ</t>
  </si>
  <si>
    <t xml:space="preserve">Раздел 1. Монтаж оборудования </t>
  </si>
  <si>
    <r>
      <t xml:space="preserve">Пример расчета перевозки грузов для строительства автомобильным транспортом на дополнительное расстояние в пределах территории субъекта Российской Федерации (части территории субъекта Российской Федерации, являющейся самостоятельной ценовой зоной), сверх учтенного сметными ценами на материальные ресурсы и оборудование, индексами изменения сметной стоимости </t>
    </r>
    <r>
      <rPr>
        <b/>
        <i/>
        <sz val="12"/>
        <color theme="8" tint="-0.499984740745262"/>
        <rFont val="Arial Narrow"/>
        <family val="2"/>
        <charset val="204"/>
      </rPr>
      <t>(расстояние сверх 300 км)</t>
    </r>
    <r>
      <rPr>
        <b/>
        <sz val="12"/>
        <color theme="8" tint="-0.499984740745262"/>
        <rFont val="Arial Narrow"/>
        <family val="2"/>
        <charset val="204"/>
      </rPr>
      <t>*</t>
    </r>
  </si>
  <si>
    <t>Итого прямые затраты по разделу 1. Монтаж оборудования</t>
  </si>
  <si>
    <t>Итого по разделу 1. Монтаж оборудования</t>
  </si>
  <si>
    <t>61.1.01.02-0005_ТЦ_22_2222885069_01.05.2024_1.1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</si>
</sst>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"/>
    <numFmt numFmtId="165" formatCode="#,##0.0000"/>
    <numFmt numFmtId="166" formatCode="0.0000000"/>
    <numFmt numFmtId="167" formatCode="#,##0.0"/>
  </numFmts>
  <fonts count="22" x14ac:knownFonts="1">
    <font>
      <sz val="9"/>
      <name val="Arial Cyr"/>
      <charset val="204"/>
    </font>
    <font>
      <sz val="11"/>
      <name val="Arial Narrow"/>
      <family val="2"/>
      <charset val="204"/>
    </font>
    <font>
      <b/>
      <sz val="12"/>
      <name val="Arial Narrow"/>
      <family val="2"/>
      <charset val="204"/>
    </font>
    <font>
      <i/>
      <sz val="11"/>
      <name val="Arial Narrow"/>
      <family val="2"/>
      <charset val="204"/>
    </font>
    <font>
      <sz val="12"/>
      <name val="Arial Narrow"/>
      <family val="2"/>
      <charset val="204"/>
    </font>
    <font>
      <i/>
      <sz val="12"/>
      <name val="Arial Narrow"/>
      <family val="2"/>
      <charset val="204"/>
    </font>
    <font>
      <u/>
      <sz val="12"/>
      <name val="Arial Narrow"/>
      <family val="2"/>
      <charset val="204"/>
    </font>
    <font>
      <sz val="10"/>
      <name val="Arial Narrow"/>
      <family val="2"/>
      <charset val="204"/>
    </font>
    <font>
      <b/>
      <sz val="9"/>
      <name val="Arial Narrow"/>
      <family val="2"/>
      <charset val="204"/>
    </font>
    <font>
      <sz val="9"/>
      <name val="Arial Narrow"/>
      <family val="2"/>
      <charset val="204"/>
    </font>
    <font>
      <i/>
      <sz val="9"/>
      <name val="Arial Narrow"/>
      <family val="2"/>
      <charset val="204"/>
    </font>
    <font>
      <b/>
      <sz val="12"/>
      <color theme="4" tint="-0.249977111117893"/>
      <name val="Arial Narrow"/>
      <family val="2"/>
      <charset val="204"/>
    </font>
    <font>
      <u/>
      <sz val="9"/>
      <color theme="10"/>
      <name val="Arial Cyr"/>
      <charset val="204"/>
    </font>
    <font>
      <i/>
      <sz val="10"/>
      <name val="Arial Narrow"/>
      <family val="2"/>
      <charset val="204"/>
    </font>
    <font>
      <b/>
      <sz val="10"/>
      <name val="Arial Narrow"/>
      <family val="2"/>
      <charset val="204"/>
    </font>
    <font>
      <sz val="12"/>
      <color theme="8" tint="-0.499984740745262"/>
      <name val="Arial Narrow"/>
      <family val="2"/>
      <charset val="204"/>
    </font>
    <font>
      <sz val="12"/>
      <color rgb="FFFF0000"/>
      <name val="Arial Narrow"/>
      <family val="2"/>
      <charset val="204"/>
    </font>
    <font>
      <sz val="12"/>
      <color theme="8" tint="-0.249977111117893"/>
      <name val="Arial Narrow"/>
      <family val="2"/>
      <charset val="204"/>
    </font>
    <font>
      <b/>
      <sz val="12"/>
      <color theme="8" tint="-0.499984740745262"/>
      <name val="Arial Narrow"/>
      <family val="2"/>
      <charset val="204"/>
    </font>
    <font>
      <b/>
      <i/>
      <sz val="12"/>
      <color theme="8" tint="-0.499984740745262"/>
      <name val="Arial Narrow"/>
      <family val="2"/>
      <charset val="204"/>
    </font>
    <font>
      <sz val="12"/>
      <name val="Arial Cyr"/>
      <charset val="204"/>
    </font>
    <font>
      <sz val="7.2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172">
    <xf numFmtId="0" fontId="0" fillId="0" borderId="0" xfId="0"/>
    <xf numFmtId="49" fontId="4" fillId="0" borderId="0" xfId="0" applyNumberFormat="1" applyFont="1" applyFill="1" applyBorder="1" applyAlignment="1">
      <alignment vertical="top"/>
    </xf>
    <xf numFmtId="49" fontId="4" fillId="0" borderId="0" xfId="0" applyNumberFormat="1" applyFont="1" applyFill="1" applyAlignment="1"/>
    <xf numFmtId="3" fontId="4" fillId="0" borderId="0" xfId="0" applyNumberFormat="1" applyFont="1" applyFill="1" applyBorder="1" applyAlignment="1">
      <alignment vertical="top" wrapText="1"/>
    </xf>
    <xf numFmtId="0" fontId="4" fillId="0" borderId="4" xfId="0" applyNumberFormat="1" applyFont="1" applyFill="1" applyBorder="1" applyAlignment="1">
      <alignment vertical="top" wrapText="1"/>
    </xf>
    <xf numFmtId="4" fontId="4" fillId="0" borderId="4" xfId="0" applyNumberFormat="1" applyFont="1" applyFill="1" applyBorder="1" applyAlignment="1">
      <alignment horizontal="right" vertical="top"/>
    </xf>
    <xf numFmtId="4" fontId="4" fillId="0" borderId="4" xfId="0" applyNumberFormat="1" applyFont="1" applyFill="1" applyBorder="1" applyAlignment="1">
      <alignment vertical="top"/>
    </xf>
    <xf numFmtId="4" fontId="2" fillId="0" borderId="4" xfId="0" applyNumberFormat="1" applyFont="1" applyFill="1" applyBorder="1" applyAlignment="1">
      <alignment horizontal="right" vertical="top"/>
    </xf>
    <xf numFmtId="4" fontId="4" fillId="0" borderId="0" xfId="0" applyNumberFormat="1" applyFont="1" applyFill="1"/>
    <xf numFmtId="0" fontId="4" fillId="0" borderId="4" xfId="0" applyNumberFormat="1" applyFont="1" applyFill="1" applyBorder="1" applyAlignment="1">
      <alignment vertical="top"/>
    </xf>
    <xf numFmtId="0" fontId="2" fillId="0" borderId="4" xfId="0" applyNumberFormat="1" applyFont="1" applyFill="1" applyBorder="1" applyAlignment="1">
      <alignment vertical="top" wrapText="1"/>
    </xf>
    <xf numFmtId="0" fontId="4" fillId="0" borderId="0" xfId="0" applyNumberFormat="1" applyFont="1" applyFill="1" applyAlignment="1">
      <alignment vertical="top"/>
    </xf>
    <xf numFmtId="4" fontId="4" fillId="0" borderId="0" xfId="0" applyNumberFormat="1" applyFont="1" applyFill="1" applyAlignment="1">
      <alignment vertical="top"/>
    </xf>
    <xf numFmtId="0" fontId="4" fillId="0" borderId="0" xfId="0" applyNumberFormat="1" applyFont="1" applyFill="1"/>
    <xf numFmtId="49" fontId="4" fillId="0" borderId="0" xfId="0" applyNumberFormat="1" applyFont="1" applyFill="1" applyAlignment="1">
      <alignment vertical="top"/>
    </xf>
    <xf numFmtId="3" fontId="4" fillId="0" borderId="0" xfId="0" applyNumberFormat="1" applyFont="1" applyFill="1" applyAlignment="1">
      <alignment vertical="top"/>
    </xf>
    <xf numFmtId="4" fontId="2" fillId="0" borderId="4" xfId="0" applyNumberFormat="1" applyFont="1" applyFill="1" applyBorder="1" applyAlignment="1">
      <alignment vertical="top"/>
    </xf>
    <xf numFmtId="166" fontId="4" fillId="0" borderId="0" xfId="0" applyNumberFormat="1" applyFont="1" applyFill="1" applyAlignment="1">
      <alignment vertical="top"/>
    </xf>
    <xf numFmtId="166" fontId="4" fillId="0" borderId="4" xfId="0" applyNumberFormat="1" applyFont="1" applyFill="1" applyBorder="1" applyAlignment="1">
      <alignment vertical="top"/>
    </xf>
    <xf numFmtId="166" fontId="4" fillId="0" borderId="0" xfId="0" applyNumberFormat="1" applyFont="1" applyFill="1" applyAlignment="1">
      <alignment horizontal="left" vertical="top" wrapText="1"/>
    </xf>
    <xf numFmtId="49" fontId="2" fillId="0" borderId="0" xfId="0" applyNumberFormat="1" applyFont="1" applyFill="1" applyAlignment="1">
      <alignment vertical="top" wrapText="1"/>
    </xf>
    <xf numFmtId="3" fontId="2" fillId="0" borderId="0" xfId="0" applyNumberFormat="1" applyFont="1" applyFill="1" applyAlignment="1">
      <alignment vertical="top" wrapText="1"/>
    </xf>
    <xf numFmtId="0" fontId="5" fillId="0" borderId="0" xfId="0" applyNumberFormat="1" applyFont="1" applyFill="1" applyBorder="1" applyAlignment="1">
      <alignment horizontal="center" vertical="top" wrapText="1"/>
    </xf>
    <xf numFmtId="0" fontId="4" fillId="0" borderId="0" xfId="0" applyNumberFormat="1" applyFont="1" applyFill="1" applyBorder="1" applyAlignment="1">
      <alignment horizontal="center" vertical="top" wrapText="1"/>
    </xf>
    <xf numFmtId="166" fontId="5" fillId="0" borderId="0" xfId="0" applyNumberFormat="1" applyFont="1" applyFill="1" applyBorder="1" applyAlignment="1">
      <alignment horizontal="center" vertical="top" wrapText="1"/>
    </xf>
    <xf numFmtId="0" fontId="4" fillId="0" borderId="2" xfId="0" applyNumberFormat="1" applyFont="1" applyFill="1" applyBorder="1" applyAlignment="1">
      <alignment horizontal="center" vertical="top" wrapText="1"/>
    </xf>
    <xf numFmtId="49" fontId="4" fillId="0" borderId="0" xfId="0" applyNumberFormat="1" applyFont="1" applyFill="1" applyAlignment="1">
      <alignment horizontal="left" vertical="top" wrapText="1"/>
    </xf>
    <xf numFmtId="49" fontId="2" fillId="0" borderId="0" xfId="0" applyNumberFormat="1" applyFont="1" applyFill="1" applyAlignment="1"/>
    <xf numFmtId="0" fontId="4" fillId="0" borderId="0" xfId="0" applyNumberFormat="1" applyFont="1" applyFill="1" applyAlignment="1">
      <alignment wrapText="1"/>
    </xf>
    <xf numFmtId="0" fontId="6" fillId="0" borderId="0" xfId="0" applyNumberFormat="1" applyFont="1" applyFill="1" applyAlignment="1">
      <alignment horizontal="right" wrapText="1"/>
    </xf>
    <xf numFmtId="4" fontId="4" fillId="0" borderId="2" xfId="0" applyNumberFormat="1" applyFont="1" applyFill="1" applyBorder="1" applyAlignment="1">
      <alignment horizontal="right"/>
    </xf>
    <xf numFmtId="166" fontId="4" fillId="0" borderId="0" xfId="0" applyNumberFormat="1" applyFont="1" applyFill="1" applyAlignment="1"/>
    <xf numFmtId="4" fontId="6" fillId="0" borderId="0" xfId="0" applyNumberFormat="1" applyFont="1" applyFill="1" applyAlignment="1"/>
    <xf numFmtId="0" fontId="4" fillId="0" borderId="0" xfId="0" applyNumberFormat="1" applyFont="1" applyFill="1" applyAlignment="1"/>
    <xf numFmtId="0" fontId="5" fillId="0" borderId="0" xfId="0" applyNumberFormat="1" applyFont="1" applyFill="1" applyAlignment="1">
      <alignment wrapText="1"/>
    </xf>
    <xf numFmtId="0" fontId="6" fillId="0" borderId="0" xfId="0" applyNumberFormat="1" applyFont="1" applyFill="1" applyAlignment="1">
      <alignment vertical="top" wrapText="1"/>
    </xf>
    <xf numFmtId="4" fontId="6" fillId="0" borderId="0" xfId="0" applyNumberFormat="1" applyFont="1" applyFill="1" applyAlignment="1">
      <alignment vertical="top"/>
    </xf>
    <xf numFmtId="0" fontId="2" fillId="0" borderId="0" xfId="0" applyNumberFormat="1" applyFont="1" applyFill="1" applyAlignment="1"/>
    <xf numFmtId="0" fontId="2" fillId="0" borderId="0" xfId="0" applyNumberFormat="1" applyFont="1" applyFill="1" applyAlignment="1">
      <alignment wrapText="1"/>
    </xf>
    <xf numFmtId="4" fontId="4" fillId="0" borderId="7" xfId="0" applyNumberFormat="1" applyFont="1" applyFill="1" applyBorder="1" applyAlignment="1">
      <alignment horizontal="right"/>
    </xf>
    <xf numFmtId="166" fontId="4" fillId="0" borderId="0" xfId="0" applyNumberFormat="1" applyFont="1" applyFill="1"/>
    <xf numFmtId="0" fontId="4" fillId="0" borderId="0" xfId="0" applyNumberFormat="1" applyFont="1" applyFill="1" applyAlignment="1">
      <alignment horizontal="right"/>
    </xf>
    <xf numFmtId="0" fontId="6" fillId="0" borderId="0" xfId="0" applyNumberFormat="1" applyFont="1" applyFill="1" applyAlignment="1">
      <alignment vertical="top"/>
    </xf>
    <xf numFmtId="165" fontId="6" fillId="0" borderId="0" xfId="0" applyNumberFormat="1" applyFont="1" applyFill="1" applyBorder="1" applyAlignment="1">
      <alignment horizontal="right"/>
    </xf>
    <xf numFmtId="0" fontId="6" fillId="0" borderId="0" xfId="0" applyNumberFormat="1" applyFont="1" applyFill="1" applyBorder="1" applyAlignment="1">
      <alignment horizontal="right"/>
    </xf>
    <xf numFmtId="3" fontId="4" fillId="0" borderId="0" xfId="0" applyNumberFormat="1" applyFont="1" applyFill="1" applyAlignment="1"/>
    <xf numFmtId="166" fontId="1" fillId="0" borderId="1" xfId="0" applyNumberFormat="1" applyFont="1" applyFill="1" applyBorder="1" applyAlignment="1">
      <alignment horizontal="center" vertical="top" wrapText="1"/>
    </xf>
    <xf numFmtId="4" fontId="1" fillId="0" borderId="3" xfId="0" applyNumberFormat="1" applyFont="1" applyFill="1" applyBorder="1" applyAlignment="1">
      <alignment horizontal="center" vertical="top" wrapText="1"/>
    </xf>
    <xf numFmtId="49" fontId="4" fillId="0" borderId="1" xfId="0" applyNumberFormat="1" applyFont="1" applyFill="1" applyBorder="1" applyAlignment="1">
      <alignment horizontal="center" vertical="top"/>
    </xf>
    <xf numFmtId="0" fontId="4" fillId="0" borderId="1" xfId="0" applyNumberFormat="1" applyFont="1" applyFill="1" applyBorder="1" applyAlignment="1">
      <alignment horizontal="center" vertical="top" wrapText="1"/>
    </xf>
    <xf numFmtId="0" fontId="4" fillId="0" borderId="1" xfId="0" applyNumberFormat="1" applyFont="1" applyFill="1" applyBorder="1" applyAlignment="1">
      <alignment horizontal="center" vertical="top"/>
    </xf>
    <xf numFmtId="0" fontId="4" fillId="0" borderId="3" xfId="0" applyNumberFormat="1" applyFont="1" applyFill="1" applyBorder="1" applyAlignment="1">
      <alignment horizontal="center" vertical="top"/>
    </xf>
    <xf numFmtId="2" fontId="4" fillId="0" borderId="4" xfId="0" applyNumberFormat="1" applyFont="1" applyFill="1" applyBorder="1" applyAlignment="1">
      <alignment vertical="top"/>
    </xf>
    <xf numFmtId="0" fontId="4" fillId="0" borderId="0" xfId="0" applyNumberFormat="1" applyFont="1" applyFill="1" applyBorder="1" applyAlignment="1">
      <alignment vertical="top"/>
    </xf>
    <xf numFmtId="166" fontId="4" fillId="0" borderId="0" xfId="0" applyNumberFormat="1" applyFont="1" applyFill="1" applyBorder="1" applyAlignment="1">
      <alignment vertical="top"/>
    </xf>
    <xf numFmtId="164" fontId="4" fillId="0" borderId="0" xfId="0" applyNumberFormat="1" applyFont="1" applyFill="1" applyBorder="1" applyAlignment="1">
      <alignment vertical="top"/>
    </xf>
    <xf numFmtId="4" fontId="4" fillId="0" borderId="0" xfId="0" applyNumberFormat="1" applyFont="1" applyFill="1" applyBorder="1" applyAlignment="1">
      <alignment vertical="top"/>
    </xf>
    <xf numFmtId="0" fontId="4" fillId="0" borderId="0" xfId="0" applyNumberFormat="1" applyFont="1" applyFill="1" applyAlignment="1">
      <alignment vertical="top" wrapText="1"/>
    </xf>
    <xf numFmtId="0" fontId="4" fillId="0" borderId="0" xfId="0" applyNumberFormat="1" applyFont="1" applyFill="1" applyAlignment="1">
      <alignment horizontal="left" vertical="top" wrapText="1"/>
    </xf>
    <xf numFmtId="0" fontId="4" fillId="0" borderId="0" xfId="0" applyNumberFormat="1" applyFont="1" applyFill="1" applyBorder="1" applyAlignment="1">
      <alignment horizontal="left"/>
    </xf>
    <xf numFmtId="166" fontId="9" fillId="0" borderId="0" xfId="0" applyNumberFormat="1" applyFont="1" applyFill="1" applyAlignment="1">
      <alignment horizontal="left"/>
    </xf>
    <xf numFmtId="0" fontId="9" fillId="0" borderId="0" xfId="0" applyFont="1" applyFill="1" applyAlignment="1">
      <alignment horizontal="left"/>
    </xf>
    <xf numFmtId="0" fontId="7" fillId="0" borderId="0" xfId="0" applyFont="1"/>
    <xf numFmtId="0" fontId="7" fillId="0" borderId="9" xfId="0" applyFont="1" applyBorder="1" applyAlignment="1">
      <alignment vertical="center" wrapText="1"/>
    </xf>
    <xf numFmtId="0" fontId="7" fillId="0" borderId="0" xfId="0" applyFont="1" applyAlignment="1">
      <alignment horizontal="justify" vertical="center"/>
    </xf>
    <xf numFmtId="0" fontId="7" fillId="0" borderId="10" xfId="0" applyFont="1" applyBorder="1" applyAlignment="1">
      <alignment horizontal="center" vertical="center" wrapText="1"/>
    </xf>
    <xf numFmtId="49" fontId="7" fillId="0" borderId="10" xfId="0" applyNumberFormat="1" applyFont="1" applyBorder="1" applyAlignment="1">
      <alignment horizontal="center" vertical="center" wrapText="1"/>
    </xf>
    <xf numFmtId="0" fontId="7" fillId="0" borderId="10" xfId="0" applyFont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12" fillId="0" borderId="10" xfId="1" applyBorder="1" applyAlignment="1">
      <alignment horizontal="center" vertical="center" wrapText="1"/>
    </xf>
    <xf numFmtId="0" fontId="7" fillId="0" borderId="16" xfId="0" applyFont="1" applyBorder="1" applyAlignment="1">
      <alignment vertical="center" wrapText="1"/>
    </xf>
    <xf numFmtId="0" fontId="7" fillId="0" borderId="16" xfId="0" applyFont="1" applyBorder="1"/>
    <xf numFmtId="0" fontId="10" fillId="0" borderId="0" xfId="0" applyFont="1" applyBorder="1" applyAlignment="1">
      <alignment horizontal="center" vertical="top" wrapText="1"/>
    </xf>
    <xf numFmtId="4" fontId="7" fillId="0" borderId="10" xfId="0" applyNumberFormat="1" applyFont="1" applyFill="1" applyBorder="1" applyAlignment="1">
      <alignment horizontal="center" vertical="center" wrapText="1"/>
    </xf>
    <xf numFmtId="4" fontId="7" fillId="0" borderId="10" xfId="0" applyNumberFormat="1" applyFont="1" applyBorder="1" applyAlignment="1">
      <alignment horizontal="center" vertical="center" wrapText="1"/>
    </xf>
    <xf numFmtId="0" fontId="13" fillId="0" borderId="0" xfId="0" applyFont="1"/>
    <xf numFmtId="0" fontId="11" fillId="0" borderId="4" xfId="0" applyNumberFormat="1" applyFont="1" applyFill="1" applyBorder="1" applyAlignment="1">
      <alignment vertical="top" wrapText="1"/>
    </xf>
    <xf numFmtId="49" fontId="4" fillId="0" borderId="18" xfId="0" applyNumberFormat="1" applyFont="1" applyFill="1" applyBorder="1" applyAlignment="1">
      <alignment vertical="top"/>
    </xf>
    <xf numFmtId="0" fontId="4" fillId="0" borderId="0" xfId="0" applyNumberFormat="1" applyFont="1" applyFill="1" applyBorder="1" applyAlignment="1">
      <alignment vertical="top" wrapText="1"/>
    </xf>
    <xf numFmtId="49" fontId="4" fillId="0" borderId="18" xfId="0" applyNumberFormat="1" applyFont="1" applyFill="1" applyBorder="1" applyAlignment="1">
      <alignment horizontal="centerContinuous" vertical="top"/>
    </xf>
    <xf numFmtId="0" fontId="5" fillId="0" borderId="0" xfId="0" applyNumberFormat="1" applyFont="1" applyFill="1" applyBorder="1" applyAlignment="1">
      <alignment horizontal="centerContinuous" vertical="top"/>
    </xf>
    <xf numFmtId="1" fontId="4" fillId="0" borderId="0" xfId="0" applyNumberFormat="1" applyFont="1" applyFill="1" applyBorder="1" applyAlignment="1">
      <alignment horizontal="right" vertical="top"/>
    </xf>
    <xf numFmtId="1" fontId="4" fillId="0" borderId="0" xfId="0" applyNumberFormat="1" applyFont="1" applyFill="1" applyBorder="1" applyAlignment="1">
      <alignment vertical="top"/>
    </xf>
    <xf numFmtId="0" fontId="4" fillId="0" borderId="0" xfId="0" applyNumberFormat="1" applyFont="1" applyFill="1" applyBorder="1" applyAlignment="1">
      <alignment horizontal="right" vertical="top" wrapText="1"/>
    </xf>
    <xf numFmtId="0" fontId="4" fillId="0" borderId="0" xfId="0" applyNumberFormat="1" applyFont="1" applyFill="1" applyBorder="1" applyAlignment="1">
      <alignment horizontal="centerContinuous" vertical="top"/>
    </xf>
    <xf numFmtId="2" fontId="4" fillId="0" borderId="0" xfId="0" applyNumberFormat="1" applyFont="1" applyFill="1" applyBorder="1" applyAlignment="1">
      <alignment horizontal="right" vertical="top"/>
    </xf>
    <xf numFmtId="164" fontId="4" fillId="0" borderId="0" xfId="0" applyNumberFormat="1" applyFont="1" applyFill="1" applyBorder="1" applyAlignment="1">
      <alignment horizontal="right" vertical="top"/>
    </xf>
    <xf numFmtId="4" fontId="4" fillId="0" borderId="0" xfId="0" applyNumberFormat="1" applyFont="1" applyFill="1" applyBorder="1" applyAlignment="1">
      <alignment horizontal="right" vertical="top"/>
    </xf>
    <xf numFmtId="166" fontId="4" fillId="0" borderId="0" xfId="0" applyNumberFormat="1" applyFont="1" applyFill="1" applyBorder="1" applyAlignment="1">
      <alignment horizontal="right" vertical="top"/>
    </xf>
    <xf numFmtId="49" fontId="7" fillId="0" borderId="18" xfId="0" applyNumberFormat="1" applyFont="1" applyFill="1" applyBorder="1" applyAlignment="1">
      <alignment vertical="top"/>
    </xf>
    <xf numFmtId="0" fontId="5" fillId="0" borderId="0" xfId="0" applyNumberFormat="1" applyFont="1" applyFill="1" applyBorder="1" applyAlignment="1">
      <alignment vertical="top" wrapText="1"/>
    </xf>
    <xf numFmtId="2" fontId="4" fillId="0" borderId="0" xfId="0" applyNumberFormat="1" applyFont="1" applyFill="1" applyBorder="1" applyAlignment="1">
      <alignment vertical="top"/>
    </xf>
    <xf numFmtId="2" fontId="5" fillId="0" borderId="0" xfId="0" applyNumberFormat="1" applyFont="1" applyFill="1" applyBorder="1" applyAlignment="1">
      <alignment horizontal="right" vertical="top"/>
    </xf>
    <xf numFmtId="164" fontId="5" fillId="0" borderId="0" xfId="0" applyNumberFormat="1" applyFont="1" applyFill="1" applyBorder="1" applyAlignment="1">
      <alignment horizontal="right" vertical="top"/>
    </xf>
    <xf numFmtId="0" fontId="4" fillId="0" borderId="0" xfId="0" applyNumberFormat="1" applyFont="1" applyFill="1" applyBorder="1" applyAlignment="1">
      <alignment horizontal="right" vertical="top"/>
    </xf>
    <xf numFmtId="0" fontId="4" fillId="0" borderId="0" xfId="0" applyNumberFormat="1" applyFont="1" applyFill="1" applyBorder="1" applyAlignment="1">
      <alignment horizontal="center" vertical="top"/>
    </xf>
    <xf numFmtId="0" fontId="4" fillId="0" borderId="0" xfId="0" applyNumberFormat="1" applyFont="1" applyFill="1" applyBorder="1"/>
    <xf numFmtId="49" fontId="4" fillId="0" borderId="0" xfId="0" applyNumberFormat="1" applyFont="1" applyFill="1" applyBorder="1" applyAlignment="1">
      <alignment horizontal="center" vertical="top"/>
    </xf>
    <xf numFmtId="166" fontId="4" fillId="0" borderId="0" xfId="0" applyNumberFormat="1" applyFont="1" applyFill="1" applyBorder="1" applyAlignment="1">
      <alignment vertical="top" wrapText="1"/>
    </xf>
    <xf numFmtId="0" fontId="4" fillId="0" borderId="19" xfId="0" applyNumberFormat="1" applyFont="1" applyFill="1" applyBorder="1" applyAlignment="1">
      <alignment vertical="top" wrapText="1"/>
    </xf>
    <xf numFmtId="49" fontId="4" fillId="0" borderId="19" xfId="0" applyNumberFormat="1" applyFont="1" applyFill="1" applyBorder="1" applyAlignment="1">
      <alignment vertical="top"/>
    </xf>
    <xf numFmtId="49" fontId="2" fillId="0" borderId="18" xfId="0" applyNumberFormat="1" applyFont="1" applyFill="1" applyBorder="1" applyAlignment="1">
      <alignment vertical="top"/>
    </xf>
    <xf numFmtId="0" fontId="2" fillId="0" borderId="0" xfId="0" applyNumberFormat="1" applyFont="1" applyFill="1" applyBorder="1" applyAlignment="1">
      <alignment vertical="top" wrapText="1"/>
    </xf>
    <xf numFmtId="4" fontId="2" fillId="0" borderId="0" xfId="0" applyNumberFormat="1" applyFont="1" applyFill="1" applyBorder="1" applyAlignment="1">
      <alignment vertical="top"/>
    </xf>
    <xf numFmtId="0" fontId="2" fillId="0" borderId="0" xfId="0" applyNumberFormat="1" applyFont="1" applyFill="1" applyBorder="1" applyAlignment="1">
      <alignment vertical="top"/>
    </xf>
    <xf numFmtId="4" fontId="2" fillId="0" borderId="0" xfId="0" applyNumberFormat="1" applyFont="1" applyFill="1" applyBorder="1" applyAlignment="1">
      <alignment horizontal="right" vertical="top"/>
    </xf>
    <xf numFmtId="166" fontId="2" fillId="0" borderId="0" xfId="0" applyNumberFormat="1" applyFont="1" applyFill="1" applyBorder="1" applyAlignment="1">
      <alignment vertical="top"/>
    </xf>
    <xf numFmtId="0" fontId="4" fillId="0" borderId="18" xfId="0" applyNumberFormat="1" applyFont="1" applyFill="1" applyBorder="1"/>
    <xf numFmtId="0" fontId="5" fillId="0" borderId="0" xfId="0" applyNumberFormat="1" applyFont="1" applyFill="1" applyBorder="1" applyAlignment="1">
      <alignment vertical="top"/>
    </xf>
    <xf numFmtId="0" fontId="8" fillId="0" borderId="0" xfId="0" applyFont="1" applyFill="1" applyBorder="1" applyAlignment="1">
      <alignment vertical="top"/>
    </xf>
    <xf numFmtId="166" fontId="8" fillId="0" borderId="0" xfId="0" applyNumberFormat="1" applyFont="1" applyFill="1" applyBorder="1" applyAlignment="1">
      <alignment vertical="top"/>
    </xf>
    <xf numFmtId="0" fontId="9" fillId="0" borderId="0" xfId="0" applyFont="1" applyFill="1" applyBorder="1"/>
    <xf numFmtId="0" fontId="9" fillId="0" borderId="0" xfId="0" applyFont="1" applyFill="1" applyBorder="1" applyAlignment="1">
      <alignment vertical="top"/>
    </xf>
    <xf numFmtId="166" fontId="9" fillId="0" borderId="0" xfId="0" applyNumberFormat="1" applyFont="1" applyFill="1" applyBorder="1" applyAlignment="1">
      <alignment vertical="top"/>
    </xf>
    <xf numFmtId="0" fontId="4" fillId="0" borderId="0" xfId="0" applyNumberFormat="1" applyFont="1" applyFill="1" applyBorder="1" applyAlignment="1">
      <alignment horizontal="left" vertical="top" wrapText="1"/>
    </xf>
    <xf numFmtId="0" fontId="2" fillId="0" borderId="4" xfId="0" applyNumberFormat="1" applyFont="1" applyFill="1" applyBorder="1" applyAlignment="1">
      <alignment vertical="top"/>
    </xf>
    <xf numFmtId="4" fontId="4" fillId="0" borderId="0" xfId="0" applyNumberFormat="1" applyFont="1" applyFill="1" applyBorder="1"/>
    <xf numFmtId="0" fontId="16" fillId="0" borderId="0" xfId="0" applyNumberFormat="1" applyFont="1" applyFill="1" applyBorder="1"/>
    <xf numFmtId="0" fontId="15" fillId="0" borderId="0" xfId="0" applyNumberFormat="1" applyFont="1" applyFill="1" applyBorder="1"/>
    <xf numFmtId="0" fontId="16" fillId="0" borderId="0" xfId="0" applyNumberFormat="1" applyFont="1" applyFill="1" applyBorder="1" applyAlignment="1">
      <alignment vertical="top"/>
    </xf>
    <xf numFmtId="0" fontId="17" fillId="0" borderId="0" xfId="0" applyNumberFormat="1" applyFont="1" applyFill="1" applyBorder="1"/>
    <xf numFmtId="2" fontId="4" fillId="0" borderId="0" xfId="0" applyNumberFormat="1" applyFont="1" applyFill="1" applyBorder="1"/>
    <xf numFmtId="4" fontId="9" fillId="0" borderId="0" xfId="0" applyNumberFormat="1" applyFont="1" applyFill="1" applyBorder="1"/>
    <xf numFmtId="0" fontId="1" fillId="0" borderId="3" xfId="0" applyNumberFormat="1" applyFont="1" applyFill="1" applyBorder="1" applyAlignment="1">
      <alignment horizontal="center" vertical="top" wrapText="1"/>
    </xf>
    <xf numFmtId="0" fontId="5" fillId="0" borderId="0" xfId="0" applyNumberFormat="1" applyFont="1" applyFill="1" applyBorder="1" applyAlignment="1">
      <alignment vertical="top" wrapText="1"/>
    </xf>
    <xf numFmtId="0" fontId="4" fillId="0" borderId="0" xfId="0" applyNumberFormat="1" applyFont="1" applyFill="1" applyBorder="1" applyAlignment="1">
      <alignment vertical="top" wrapText="1"/>
    </xf>
    <xf numFmtId="0" fontId="4" fillId="2" borderId="0" xfId="0" applyNumberFormat="1" applyFont="1" applyFill="1" applyBorder="1"/>
    <xf numFmtId="0" fontId="20" fillId="2" borderId="0" xfId="0" applyFont="1" applyFill="1" applyBorder="1"/>
    <xf numFmtId="0" fontId="21" fillId="2" borderId="0" xfId="0" applyFont="1" applyFill="1" applyBorder="1" applyAlignment="1">
      <alignment vertical="center" wrapText="1"/>
    </xf>
    <xf numFmtId="0" fontId="4" fillId="0" borderId="0" xfId="0" applyNumberFormat="1" applyFont="1" applyFill="1" applyBorder="1" applyAlignment="1">
      <alignment vertical="top" wrapText="1"/>
    </xf>
    <xf numFmtId="0" fontId="5" fillId="0" borderId="0" xfId="0" applyNumberFormat="1" applyFont="1" applyFill="1" applyBorder="1" applyAlignment="1">
      <alignment vertical="top" wrapText="1"/>
    </xf>
    <xf numFmtId="0" fontId="10" fillId="0" borderId="0" xfId="0" applyFont="1" applyFill="1" applyBorder="1" applyAlignment="1">
      <alignment vertical="top"/>
    </xf>
    <xf numFmtId="0" fontId="4" fillId="0" borderId="0" xfId="0" applyNumberFormat="1" applyFont="1" applyFill="1" applyBorder="1" applyAlignment="1">
      <alignment vertical="top" wrapText="1"/>
    </xf>
    <xf numFmtId="0" fontId="9" fillId="0" borderId="0" xfId="0" applyFont="1" applyFill="1" applyBorder="1" applyAlignment="1">
      <alignment vertical="top"/>
    </xf>
    <xf numFmtId="0" fontId="2" fillId="0" borderId="0" xfId="0" applyNumberFormat="1" applyFont="1" applyFill="1" applyBorder="1" applyAlignment="1">
      <alignment vertical="top" wrapText="1"/>
    </xf>
    <xf numFmtId="0" fontId="8" fillId="0" borderId="0" xfId="0" applyFont="1" applyFill="1" applyBorder="1" applyAlignment="1">
      <alignment vertical="top"/>
    </xf>
    <xf numFmtId="0" fontId="4" fillId="0" borderId="0" xfId="0" applyNumberFormat="1" applyFont="1" applyFill="1" applyAlignment="1">
      <alignment horizontal="left" vertical="top" wrapText="1"/>
    </xf>
    <xf numFmtId="167" fontId="6" fillId="0" borderId="0" xfId="0" applyNumberFormat="1" applyFont="1" applyFill="1" applyBorder="1" applyAlignment="1">
      <alignment horizontal="right" vertical="top"/>
    </xf>
    <xf numFmtId="0" fontId="4" fillId="0" borderId="3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top" wrapText="1"/>
    </xf>
    <xf numFmtId="0" fontId="2" fillId="0" borderId="0" xfId="0" applyNumberFormat="1" applyFont="1" applyFill="1" applyBorder="1" applyAlignment="1">
      <alignment horizontal="center" wrapText="1"/>
    </xf>
    <xf numFmtId="0" fontId="18" fillId="0" borderId="2" xfId="0" applyNumberFormat="1" applyFont="1" applyFill="1" applyBorder="1" applyAlignment="1">
      <alignment horizontal="center" vertical="top" wrapText="1"/>
    </xf>
    <xf numFmtId="49" fontId="4" fillId="0" borderId="5" xfId="0" applyNumberFormat="1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center" vertical="center" wrapText="1"/>
    </xf>
    <xf numFmtId="0" fontId="4" fillId="0" borderId="6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7" xfId="0" applyNumberFormat="1" applyFont="1" applyFill="1" applyBorder="1" applyAlignment="1">
      <alignment horizontal="center" vertical="center" wrapText="1"/>
    </xf>
    <xf numFmtId="0" fontId="4" fillId="0" borderId="8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wrapText="1"/>
    </xf>
    <xf numFmtId="0" fontId="3" fillId="0" borderId="4" xfId="0" applyNumberFormat="1" applyFont="1" applyFill="1" applyBorder="1" applyAlignment="1">
      <alignment horizontal="center" vertical="top" wrapText="1"/>
    </xf>
    <xf numFmtId="0" fontId="4" fillId="0" borderId="0" xfId="0" applyNumberFormat="1" applyFont="1" applyFill="1" applyBorder="1" applyAlignment="1">
      <alignment horizontal="left"/>
    </xf>
    <xf numFmtId="0" fontId="9" fillId="0" borderId="0" xfId="0" applyFont="1" applyFill="1" applyAlignment="1">
      <alignment horizontal="left"/>
    </xf>
    <xf numFmtId="0" fontId="4" fillId="0" borderId="2" xfId="0" applyFont="1" applyFill="1" applyBorder="1" applyAlignment="1">
      <alignment horizontal="left" vertical="top" wrapText="1"/>
    </xf>
    <xf numFmtId="0" fontId="4" fillId="0" borderId="7" xfId="0" applyFont="1" applyFill="1" applyBorder="1" applyAlignment="1">
      <alignment horizontal="left" vertical="top" wrapText="1"/>
    </xf>
    <xf numFmtId="0" fontId="15" fillId="0" borderId="0" xfId="0" applyNumberFormat="1" applyFont="1" applyFill="1" applyAlignment="1">
      <alignment horizontal="left" vertical="top" wrapText="1"/>
    </xf>
    <xf numFmtId="0" fontId="11" fillId="0" borderId="4" xfId="0" applyNumberFormat="1" applyFont="1" applyFill="1" applyBorder="1" applyAlignment="1">
      <alignment horizontal="left" vertical="top" wrapText="1"/>
    </xf>
    <xf numFmtId="49" fontId="2" fillId="0" borderId="2" xfId="0" applyNumberFormat="1" applyFont="1" applyFill="1" applyBorder="1" applyAlignment="1">
      <alignment horizontal="center" vertical="top" wrapText="1"/>
    </xf>
    <xf numFmtId="49" fontId="2" fillId="0" borderId="2" xfId="0" applyNumberFormat="1" applyFont="1" applyFill="1" applyBorder="1" applyAlignment="1">
      <alignment horizontal="center" vertical="top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top" wrapText="1"/>
    </xf>
    <xf numFmtId="0" fontId="7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dostavka&#8230;" TargetMode="External"/><Relationship Id="rId1" Type="http://schemas.openxmlformats.org/officeDocument/2006/relationships/hyperlink" Target="https://www.dellin.ru&#8230;.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144"/>
  <sheetViews>
    <sheetView showGridLines="0" tabSelected="1" topLeftCell="A49" zoomScale="70" zoomScaleNormal="70" workbookViewId="0">
      <selection activeCell="B62" sqref="B62"/>
    </sheetView>
  </sheetViews>
  <sheetFormatPr defaultColWidth="9.140625" defaultRowHeight="15.75" x14ac:dyDescent="0.25"/>
  <cols>
    <col min="1" max="1" width="11.7109375" style="14" customWidth="1"/>
    <col min="2" max="2" width="50.28515625" style="57" customWidth="1"/>
    <col min="3" max="3" width="49.42578125" style="57" customWidth="1"/>
    <col min="4" max="4" width="16.28515625" style="11" customWidth="1"/>
    <col min="5" max="5" width="12.140625" style="17" customWidth="1"/>
    <col min="6" max="6" width="11.42578125" style="17" customWidth="1"/>
    <col min="7" max="7" width="15.42578125" style="17" customWidth="1"/>
    <col min="8" max="8" width="12.7109375" style="12" customWidth="1"/>
    <col min="9" max="9" width="8.5703125" style="12" customWidth="1"/>
    <col min="10" max="10" width="15" style="12" customWidth="1"/>
    <col min="11" max="11" width="13.85546875" style="11" customWidth="1"/>
    <col min="12" max="12" width="16.85546875" style="12" customWidth="1"/>
    <col min="13" max="13" width="14.42578125" style="13" bestFit="1" customWidth="1"/>
    <col min="14" max="14" width="18.7109375" style="8" customWidth="1"/>
    <col min="15" max="15" width="9.7109375" style="13" bestFit="1" customWidth="1"/>
    <col min="16" max="16384" width="9.140625" style="13"/>
  </cols>
  <sheetData>
    <row r="1" spans="1:14" x14ac:dyDescent="0.25">
      <c r="A1" s="138" t="s">
        <v>80</v>
      </c>
      <c r="B1" s="138"/>
      <c r="C1" s="138"/>
      <c r="D1" s="138"/>
      <c r="E1" s="138"/>
      <c r="F1" s="155" t="s">
        <v>81</v>
      </c>
      <c r="G1" s="155"/>
      <c r="H1" s="155"/>
      <c r="I1" s="155"/>
      <c r="J1" s="155"/>
      <c r="K1" s="155"/>
      <c r="L1" s="155"/>
      <c r="N1" s="13"/>
    </row>
    <row r="2" spans="1:14" ht="63.6" customHeight="1" x14ac:dyDescent="0.25">
      <c r="A2" s="138" t="s">
        <v>82</v>
      </c>
      <c r="B2" s="138"/>
      <c r="C2" s="138"/>
      <c r="D2" s="138"/>
      <c r="E2" s="138"/>
      <c r="F2" s="156" t="s">
        <v>115</v>
      </c>
      <c r="G2" s="156"/>
      <c r="H2" s="156"/>
      <c r="I2" s="156"/>
      <c r="J2" s="156"/>
      <c r="K2" s="156"/>
      <c r="L2" s="156"/>
      <c r="N2" s="13"/>
    </row>
    <row r="3" spans="1:14" ht="150.75" customHeight="1" x14ac:dyDescent="0.25">
      <c r="A3" s="138" t="s">
        <v>83</v>
      </c>
      <c r="B3" s="138"/>
      <c r="C3" s="138"/>
      <c r="D3" s="138"/>
      <c r="E3" s="138"/>
      <c r="F3" s="156" t="s">
        <v>143</v>
      </c>
      <c r="G3" s="156"/>
      <c r="H3" s="156"/>
      <c r="I3" s="156"/>
      <c r="J3" s="156"/>
      <c r="K3" s="156"/>
      <c r="L3" s="156"/>
      <c r="N3" s="13"/>
    </row>
    <row r="4" spans="1:14" ht="78.75" customHeight="1" x14ac:dyDescent="0.25">
      <c r="A4" s="138" t="s">
        <v>84</v>
      </c>
      <c r="B4" s="138"/>
      <c r="C4" s="138"/>
      <c r="D4" s="138"/>
      <c r="E4" s="138"/>
      <c r="F4" s="155" t="s">
        <v>102</v>
      </c>
      <c r="G4" s="155"/>
      <c r="H4" s="155"/>
      <c r="I4" s="155"/>
      <c r="J4" s="155"/>
      <c r="K4" s="155"/>
      <c r="L4" s="155"/>
      <c r="N4" s="13"/>
    </row>
    <row r="5" spans="1:14" ht="48.6" customHeight="1" x14ac:dyDescent="0.25">
      <c r="A5" s="138" t="s">
        <v>85</v>
      </c>
      <c r="B5" s="138"/>
      <c r="C5" s="138"/>
      <c r="D5" s="138"/>
      <c r="E5" s="138"/>
      <c r="F5" s="155" t="s">
        <v>111</v>
      </c>
      <c r="G5" s="155"/>
      <c r="H5" s="155"/>
      <c r="I5" s="155"/>
      <c r="J5" s="155"/>
      <c r="K5" s="155"/>
      <c r="L5" s="155"/>
      <c r="N5" s="13"/>
    </row>
    <row r="6" spans="1:14" x14ac:dyDescent="0.25">
      <c r="A6" s="138" t="s">
        <v>88</v>
      </c>
      <c r="B6" s="138"/>
      <c r="C6" s="138"/>
      <c r="D6" s="138"/>
      <c r="E6" s="138"/>
      <c r="F6" s="155" t="s">
        <v>114</v>
      </c>
      <c r="G6" s="155"/>
      <c r="H6" s="155"/>
      <c r="I6" s="155"/>
      <c r="J6" s="155"/>
      <c r="K6" s="155"/>
      <c r="L6" s="155"/>
      <c r="N6" s="13"/>
    </row>
    <row r="7" spans="1:14" ht="15.6" customHeight="1" x14ac:dyDescent="0.25">
      <c r="A7" s="138" t="s">
        <v>86</v>
      </c>
      <c r="B7" s="138"/>
      <c r="C7" s="138"/>
      <c r="D7" s="138"/>
      <c r="E7" s="138"/>
      <c r="F7" s="155" t="s">
        <v>81</v>
      </c>
      <c r="G7" s="155"/>
      <c r="H7" s="155"/>
      <c r="I7" s="155"/>
      <c r="J7" s="155"/>
      <c r="K7" s="155"/>
      <c r="L7" s="155"/>
      <c r="N7" s="13"/>
    </row>
    <row r="8" spans="1:14" x14ac:dyDescent="0.25">
      <c r="A8" s="138" t="s">
        <v>87</v>
      </c>
      <c r="B8" s="138"/>
      <c r="C8" s="138"/>
      <c r="D8" s="138"/>
      <c r="E8" s="138"/>
      <c r="F8" s="155" t="s">
        <v>81</v>
      </c>
      <c r="G8" s="155"/>
      <c r="H8" s="155"/>
      <c r="I8" s="155"/>
      <c r="J8" s="155"/>
      <c r="K8" s="155"/>
      <c r="L8" s="155"/>
      <c r="N8" s="13"/>
    </row>
    <row r="9" spans="1:14" ht="21" customHeight="1" x14ac:dyDescent="0.25">
      <c r="A9" s="2"/>
      <c r="B9" s="58"/>
      <c r="C9" s="58"/>
      <c r="D9" s="58"/>
      <c r="E9" s="19"/>
      <c r="F9" s="19"/>
      <c r="G9" s="19"/>
      <c r="H9" s="58"/>
      <c r="I9" s="58"/>
      <c r="J9" s="58"/>
      <c r="K9" s="58"/>
      <c r="L9" s="58"/>
      <c r="N9" s="13"/>
    </row>
    <row r="11" spans="1:14" x14ac:dyDescent="0.25">
      <c r="A11" s="159" t="s">
        <v>48</v>
      </c>
      <c r="B11" s="159"/>
      <c r="C11" s="159"/>
      <c r="D11" s="159"/>
      <c r="E11" s="159"/>
      <c r="F11" s="159"/>
      <c r="G11" s="159"/>
      <c r="H11" s="159"/>
      <c r="I11" s="159"/>
      <c r="J11" s="159"/>
      <c r="K11" s="159"/>
      <c r="L11" s="159"/>
      <c r="N11" s="13"/>
    </row>
    <row r="12" spans="1:14" ht="16.5" x14ac:dyDescent="0.25">
      <c r="A12" s="1"/>
      <c r="B12" s="141" t="s">
        <v>0</v>
      </c>
      <c r="C12" s="141"/>
      <c r="D12" s="141"/>
      <c r="E12" s="141"/>
      <c r="F12" s="141"/>
      <c r="G12" s="141"/>
      <c r="H12" s="141"/>
      <c r="I12" s="141"/>
      <c r="J12" s="141"/>
      <c r="K12" s="141"/>
      <c r="L12" s="3"/>
      <c r="N12" s="13"/>
    </row>
    <row r="13" spans="1:14" x14ac:dyDescent="0.25">
      <c r="I13" s="11"/>
      <c r="L13" s="15"/>
      <c r="N13" s="13"/>
    </row>
    <row r="14" spans="1:14" x14ac:dyDescent="0.25">
      <c r="A14" s="160" t="s">
        <v>49</v>
      </c>
      <c r="B14" s="160"/>
      <c r="C14" s="160"/>
      <c r="D14" s="160"/>
      <c r="E14" s="160"/>
      <c r="F14" s="160"/>
      <c r="G14" s="160"/>
      <c r="H14" s="160"/>
      <c r="I14" s="160"/>
      <c r="J14" s="160"/>
      <c r="K14" s="160"/>
      <c r="L14" s="160"/>
      <c r="N14" s="13"/>
    </row>
    <row r="15" spans="1:14" ht="16.5" x14ac:dyDescent="0.25">
      <c r="B15" s="141" t="s">
        <v>2</v>
      </c>
      <c r="C15" s="141"/>
      <c r="D15" s="141"/>
      <c r="E15" s="141"/>
      <c r="F15" s="141"/>
      <c r="G15" s="141"/>
      <c r="H15" s="141"/>
      <c r="I15" s="141"/>
      <c r="J15" s="141"/>
      <c r="K15" s="141"/>
      <c r="L15" s="15"/>
      <c r="N15" s="13"/>
    </row>
    <row r="16" spans="1:14" x14ac:dyDescent="0.25">
      <c r="I16" s="11"/>
      <c r="L16" s="15"/>
      <c r="N16" s="13"/>
    </row>
    <row r="17" spans="1:14" x14ac:dyDescent="0.25">
      <c r="A17" s="20"/>
      <c r="B17" s="142"/>
      <c r="C17" s="142"/>
      <c r="D17" s="142"/>
      <c r="E17" s="142"/>
      <c r="F17" s="142"/>
      <c r="G17" s="142"/>
      <c r="H17" s="142"/>
      <c r="I17" s="142"/>
      <c r="J17" s="142"/>
      <c r="K17" s="142"/>
      <c r="L17" s="21"/>
      <c r="N17" s="13"/>
    </row>
    <row r="18" spans="1:14" x14ac:dyDescent="0.25">
      <c r="A18" s="20"/>
      <c r="B18" s="142" t="s">
        <v>25</v>
      </c>
      <c r="C18" s="142"/>
      <c r="D18" s="142"/>
      <c r="E18" s="142"/>
      <c r="F18" s="142"/>
      <c r="G18" s="142"/>
      <c r="H18" s="142"/>
      <c r="I18" s="142"/>
      <c r="J18" s="142"/>
      <c r="K18" s="142"/>
      <c r="L18" s="21"/>
      <c r="N18" s="13"/>
    </row>
    <row r="19" spans="1:14" x14ac:dyDescent="0.25">
      <c r="A19" s="20"/>
      <c r="B19" s="22"/>
      <c r="C19" s="22"/>
      <c r="D19" s="23"/>
      <c r="E19" s="24"/>
      <c r="F19" s="24"/>
      <c r="G19" s="24"/>
      <c r="H19" s="22"/>
      <c r="I19" s="22"/>
      <c r="J19" s="22"/>
      <c r="K19" s="22"/>
      <c r="L19" s="21"/>
      <c r="N19" s="13"/>
    </row>
    <row r="20" spans="1:14" ht="37.5" customHeight="1" x14ac:dyDescent="0.25">
      <c r="A20" s="143" t="s">
        <v>178</v>
      </c>
      <c r="B20" s="143"/>
      <c r="C20" s="143"/>
      <c r="D20" s="143"/>
      <c r="E20" s="143"/>
      <c r="F20" s="143"/>
      <c r="G20" s="143"/>
      <c r="H20" s="143"/>
      <c r="I20" s="143"/>
      <c r="J20" s="143"/>
      <c r="K20" s="143"/>
      <c r="L20" s="143"/>
      <c r="N20" s="13"/>
    </row>
    <row r="21" spans="1:14" ht="16.5" x14ac:dyDescent="0.25">
      <c r="B21" s="141" t="s">
        <v>103</v>
      </c>
      <c r="C21" s="141"/>
      <c r="D21" s="141"/>
      <c r="E21" s="141"/>
      <c r="F21" s="141"/>
      <c r="G21" s="141"/>
      <c r="H21" s="141"/>
      <c r="I21" s="141"/>
      <c r="J21" s="141"/>
      <c r="K21" s="141"/>
      <c r="L21" s="3"/>
      <c r="N21" s="13"/>
    </row>
    <row r="22" spans="1:14" x14ac:dyDescent="0.25">
      <c r="I22" s="11"/>
      <c r="L22" s="15"/>
      <c r="N22" s="13"/>
    </row>
    <row r="23" spans="1:14" x14ac:dyDescent="0.25">
      <c r="A23" s="14" t="s">
        <v>3</v>
      </c>
      <c r="C23" s="25" t="s">
        <v>75</v>
      </c>
      <c r="D23" s="11" t="s">
        <v>4</v>
      </c>
      <c r="I23" s="11"/>
      <c r="L23" s="15"/>
      <c r="N23" s="13"/>
    </row>
    <row r="24" spans="1:14" x14ac:dyDescent="0.25">
      <c r="I24" s="11"/>
      <c r="L24" s="15"/>
      <c r="N24" s="13"/>
    </row>
    <row r="25" spans="1:14" x14ac:dyDescent="0.25">
      <c r="A25" s="14" t="s">
        <v>5</v>
      </c>
      <c r="C25" s="151" t="s">
        <v>50</v>
      </c>
      <c r="D25" s="151"/>
      <c r="E25" s="151"/>
      <c r="F25" s="151"/>
      <c r="G25" s="151"/>
      <c r="H25" s="151"/>
      <c r="I25" s="151"/>
      <c r="J25" s="151"/>
      <c r="K25" s="151"/>
      <c r="L25" s="151"/>
      <c r="N25" s="13"/>
    </row>
    <row r="26" spans="1:14" ht="16.5" x14ac:dyDescent="0.25">
      <c r="A26" s="26"/>
      <c r="C26" s="152" t="s">
        <v>24</v>
      </c>
      <c r="D26" s="152"/>
      <c r="E26" s="152"/>
      <c r="F26" s="152"/>
      <c r="G26" s="152"/>
      <c r="H26" s="152"/>
      <c r="I26" s="152"/>
      <c r="J26" s="152"/>
      <c r="K26" s="152"/>
      <c r="L26" s="152"/>
      <c r="N26" s="13"/>
    </row>
    <row r="27" spans="1:14" x14ac:dyDescent="0.25">
      <c r="I27" s="11"/>
      <c r="L27" s="15"/>
      <c r="N27" s="13"/>
    </row>
    <row r="28" spans="1:14" x14ac:dyDescent="0.25">
      <c r="A28" s="27" t="s">
        <v>112</v>
      </c>
      <c r="B28" s="28"/>
      <c r="D28" s="153" t="s">
        <v>141</v>
      </c>
      <c r="E28" s="154"/>
      <c r="F28" s="154"/>
      <c r="G28" s="154"/>
      <c r="H28" s="154"/>
      <c r="I28" s="154"/>
      <c r="J28" s="154"/>
      <c r="K28" s="154"/>
      <c r="L28" s="154"/>
      <c r="N28" s="13"/>
    </row>
    <row r="29" spans="1:14" x14ac:dyDescent="0.25">
      <c r="A29" s="27"/>
      <c r="B29" s="28"/>
      <c r="D29" s="59"/>
      <c r="E29" s="60"/>
      <c r="F29" s="60"/>
      <c r="G29" s="60"/>
      <c r="H29" s="61"/>
      <c r="I29" s="61"/>
      <c r="J29" s="61"/>
      <c r="K29" s="61"/>
      <c r="L29" s="61"/>
      <c r="N29" s="13"/>
    </row>
    <row r="30" spans="1:14" ht="19.5" customHeight="1" x14ac:dyDescent="0.25">
      <c r="A30" s="27" t="s">
        <v>1</v>
      </c>
      <c r="B30" s="28"/>
      <c r="C30" s="29"/>
      <c r="D30" s="30">
        <f>L121/1000</f>
        <v>1366.77</v>
      </c>
      <c r="E30" s="31" t="s">
        <v>6</v>
      </c>
      <c r="G30" s="138" t="s">
        <v>19</v>
      </c>
      <c r="H30" s="138"/>
      <c r="I30" s="138"/>
      <c r="K30" s="32">
        <f>L125/1000</f>
        <v>22.01</v>
      </c>
      <c r="L30" s="33" t="s">
        <v>6</v>
      </c>
      <c r="N30" s="13"/>
    </row>
    <row r="31" spans="1:14" ht="37.9" customHeight="1" x14ac:dyDescent="0.25">
      <c r="A31" s="2"/>
      <c r="B31" s="34" t="s">
        <v>7</v>
      </c>
      <c r="C31" s="35"/>
      <c r="D31" s="36"/>
      <c r="E31" s="31"/>
      <c r="G31" s="138" t="s">
        <v>76</v>
      </c>
      <c r="H31" s="138"/>
      <c r="I31" s="138"/>
      <c r="K31" s="36">
        <f>L127/1000</f>
        <v>1.41</v>
      </c>
      <c r="L31" s="11" t="s">
        <v>6</v>
      </c>
      <c r="N31" s="13"/>
    </row>
    <row r="32" spans="1:14" ht="32.450000000000003" customHeight="1" x14ac:dyDescent="0.25">
      <c r="A32" s="2"/>
      <c r="B32" s="37" t="s">
        <v>8</v>
      </c>
      <c r="C32" s="29"/>
      <c r="D32" s="30">
        <f>L77/1000</f>
        <v>0</v>
      </c>
      <c r="E32" s="31" t="s">
        <v>6</v>
      </c>
      <c r="G32" s="138" t="s">
        <v>9</v>
      </c>
      <c r="H32" s="138"/>
      <c r="I32" s="138"/>
      <c r="J32" s="139">
        <f>G139</f>
        <v>48.8</v>
      </c>
      <c r="K32" s="139"/>
      <c r="L32" s="15" t="s">
        <v>23</v>
      </c>
      <c r="N32" s="13"/>
    </row>
    <row r="33" spans="1:14" ht="30" customHeight="1" x14ac:dyDescent="0.25">
      <c r="A33" s="2"/>
      <c r="B33" s="38" t="s">
        <v>10</v>
      </c>
      <c r="C33" s="29"/>
      <c r="D33" s="39">
        <f>L90/1000</f>
        <v>64.069999999999993</v>
      </c>
      <c r="E33" s="31" t="s">
        <v>6</v>
      </c>
      <c r="G33" s="138" t="s">
        <v>11</v>
      </c>
      <c r="H33" s="138"/>
      <c r="I33" s="138"/>
      <c r="J33" s="139">
        <f>G140</f>
        <v>4.2</v>
      </c>
      <c r="K33" s="139"/>
      <c r="L33" s="15" t="s">
        <v>23</v>
      </c>
    </row>
    <row r="34" spans="1:14" ht="30" customHeight="1" x14ac:dyDescent="0.25">
      <c r="A34" s="2"/>
      <c r="B34" s="38" t="s">
        <v>12</v>
      </c>
      <c r="C34" s="29"/>
      <c r="D34" s="39">
        <f>L103/1000</f>
        <v>1302.71</v>
      </c>
      <c r="E34" s="31" t="s">
        <v>6</v>
      </c>
      <c r="M34" s="98"/>
      <c r="N34" s="118"/>
    </row>
    <row r="35" spans="1:14" x14ac:dyDescent="0.25">
      <c r="A35" s="2"/>
      <c r="B35" s="38" t="s">
        <v>13</v>
      </c>
      <c r="C35" s="29"/>
      <c r="D35" s="39">
        <f>L105/1000</f>
        <v>0</v>
      </c>
      <c r="E35" s="31" t="s">
        <v>6</v>
      </c>
      <c r="G35" s="40"/>
      <c r="H35" s="13"/>
      <c r="I35" s="13"/>
      <c r="J35" s="13"/>
      <c r="K35" s="13"/>
      <c r="L35" s="13"/>
      <c r="M35" s="98"/>
      <c r="N35" s="118"/>
    </row>
    <row r="36" spans="1:14" x14ac:dyDescent="0.25">
      <c r="A36" s="2"/>
      <c r="B36" s="38"/>
      <c r="C36" s="29"/>
      <c r="D36" s="41"/>
      <c r="E36" s="31"/>
      <c r="G36" s="31"/>
      <c r="I36" s="42"/>
      <c r="J36" s="43"/>
      <c r="K36" s="44"/>
      <c r="L36" s="45"/>
      <c r="M36" s="98"/>
      <c r="N36" s="118"/>
    </row>
    <row r="37" spans="1:14" ht="21.75" customHeight="1" x14ac:dyDescent="0.25">
      <c r="A37" s="144" t="s">
        <v>14</v>
      </c>
      <c r="B37" s="146" t="s">
        <v>18</v>
      </c>
      <c r="C37" s="146" t="s">
        <v>15</v>
      </c>
      <c r="D37" s="146" t="s">
        <v>16</v>
      </c>
      <c r="E37" s="148" t="s">
        <v>17</v>
      </c>
      <c r="F37" s="149"/>
      <c r="G37" s="150"/>
      <c r="H37" s="140" t="s">
        <v>79</v>
      </c>
      <c r="I37" s="140"/>
      <c r="J37" s="140"/>
      <c r="K37" s="140"/>
      <c r="L37" s="140"/>
      <c r="M37" s="98"/>
      <c r="N37" s="118"/>
    </row>
    <row r="38" spans="1:14" ht="68.25" customHeight="1" x14ac:dyDescent="0.25">
      <c r="A38" s="145"/>
      <c r="B38" s="147"/>
      <c r="C38" s="147"/>
      <c r="D38" s="147"/>
      <c r="E38" s="46" t="s">
        <v>20</v>
      </c>
      <c r="F38" s="46" t="s">
        <v>22</v>
      </c>
      <c r="G38" s="46" t="s">
        <v>21</v>
      </c>
      <c r="H38" s="47" t="s">
        <v>104</v>
      </c>
      <c r="I38" s="47" t="s">
        <v>60</v>
      </c>
      <c r="J38" s="47" t="s">
        <v>105</v>
      </c>
      <c r="K38" s="125" t="s">
        <v>22</v>
      </c>
      <c r="L38" s="47" t="s">
        <v>61</v>
      </c>
      <c r="M38" s="98"/>
      <c r="N38" s="118"/>
    </row>
    <row r="39" spans="1:14" x14ac:dyDescent="0.25">
      <c r="A39" s="48">
        <v>1</v>
      </c>
      <c r="B39" s="49">
        <v>2</v>
      </c>
      <c r="C39" s="49">
        <v>3</v>
      </c>
      <c r="D39" s="50">
        <v>4</v>
      </c>
      <c r="E39" s="50">
        <v>5</v>
      </c>
      <c r="F39" s="50">
        <v>6</v>
      </c>
      <c r="G39" s="50">
        <v>7</v>
      </c>
      <c r="H39" s="51">
        <v>8</v>
      </c>
      <c r="I39" s="51">
        <v>9</v>
      </c>
      <c r="J39" s="51">
        <v>10</v>
      </c>
      <c r="K39" s="51">
        <v>11</v>
      </c>
      <c r="L39" s="51">
        <v>12</v>
      </c>
      <c r="M39" s="98"/>
      <c r="N39" s="118"/>
    </row>
    <row r="40" spans="1:14" ht="21.75" customHeight="1" x14ac:dyDescent="0.25">
      <c r="A40" s="79"/>
      <c r="B40" s="80"/>
      <c r="C40" s="158" t="s">
        <v>177</v>
      </c>
      <c r="D40" s="158"/>
      <c r="E40" s="158"/>
      <c r="F40" s="158"/>
      <c r="G40" s="158"/>
      <c r="H40" s="158"/>
      <c r="I40" s="158"/>
      <c r="J40" s="158"/>
      <c r="K40" s="158"/>
      <c r="L40" s="78"/>
      <c r="M40" s="98"/>
      <c r="N40" s="98"/>
    </row>
    <row r="41" spans="1:14" ht="47.25" x14ac:dyDescent="0.25">
      <c r="A41" s="81" t="s">
        <v>158</v>
      </c>
      <c r="B41" s="80" t="s">
        <v>72</v>
      </c>
      <c r="C41" s="80" t="s">
        <v>36</v>
      </c>
      <c r="D41" s="82" t="s">
        <v>37</v>
      </c>
      <c r="E41" s="83">
        <v>20</v>
      </c>
      <c r="F41" s="84"/>
      <c r="G41" s="83">
        <v>20</v>
      </c>
      <c r="H41" s="56"/>
      <c r="I41" s="53"/>
      <c r="J41" s="56"/>
      <c r="K41" s="54"/>
      <c r="L41" s="56"/>
      <c r="M41" s="98"/>
      <c r="N41" s="98"/>
    </row>
    <row r="42" spans="1:14" x14ac:dyDescent="0.25">
      <c r="A42" s="79"/>
      <c r="B42" s="85">
        <v>1</v>
      </c>
      <c r="C42" s="80" t="s">
        <v>62</v>
      </c>
      <c r="D42" s="86" t="s">
        <v>23</v>
      </c>
      <c r="E42" s="87"/>
      <c r="F42" s="87"/>
      <c r="G42" s="88">
        <f>G43</f>
        <v>48.8</v>
      </c>
      <c r="H42" s="56"/>
      <c r="I42" s="89"/>
      <c r="J42" s="89"/>
      <c r="K42" s="90"/>
      <c r="L42" s="107">
        <f>L43</f>
        <v>22009.29</v>
      </c>
      <c r="M42" s="98"/>
      <c r="N42" s="98"/>
    </row>
    <row r="43" spans="1:14" x14ac:dyDescent="0.25">
      <c r="A43" s="91"/>
      <c r="B43" s="85" t="s">
        <v>68</v>
      </c>
      <c r="C43" s="92" t="s">
        <v>73</v>
      </c>
      <c r="D43" s="86" t="s">
        <v>23</v>
      </c>
      <c r="E43" s="87">
        <v>2.44</v>
      </c>
      <c r="F43" s="87"/>
      <c r="G43" s="88">
        <f>E43*G41</f>
        <v>48.8</v>
      </c>
      <c r="H43" s="56"/>
      <c r="I43" s="89"/>
      <c r="J43" s="89">
        <v>451.01</v>
      </c>
      <c r="K43" s="90"/>
      <c r="L43" s="89">
        <f>J43*G43</f>
        <v>22009.29</v>
      </c>
      <c r="M43" s="98"/>
      <c r="N43" s="98"/>
    </row>
    <row r="44" spans="1:14" x14ac:dyDescent="0.25">
      <c r="A44" s="79"/>
      <c r="B44" s="85">
        <v>2</v>
      </c>
      <c r="C44" s="80" t="s">
        <v>26</v>
      </c>
      <c r="D44" s="53"/>
      <c r="E44" s="93"/>
      <c r="F44" s="87"/>
      <c r="G44" s="93"/>
      <c r="H44" s="89"/>
      <c r="I44" s="89"/>
      <c r="J44" s="89"/>
      <c r="K44" s="90"/>
      <c r="L44" s="107">
        <f>L46</f>
        <v>5548.83</v>
      </c>
      <c r="M44" s="98"/>
      <c r="N44" s="98"/>
    </row>
    <row r="45" spans="1:14" x14ac:dyDescent="0.25">
      <c r="A45" s="79"/>
      <c r="B45" s="85"/>
      <c r="C45" s="92" t="s">
        <v>59</v>
      </c>
      <c r="D45" s="82" t="s">
        <v>23</v>
      </c>
      <c r="E45" s="94"/>
      <c r="F45" s="94"/>
      <c r="G45" s="95">
        <f>G47</f>
        <v>4.2</v>
      </c>
      <c r="H45" s="89"/>
      <c r="I45" s="89"/>
      <c r="J45" s="89"/>
      <c r="K45" s="90"/>
      <c r="L45" s="107">
        <f>L47</f>
        <v>1410.15</v>
      </c>
      <c r="M45" s="98"/>
      <c r="N45" s="98"/>
    </row>
    <row r="46" spans="1:14" ht="34.5" customHeight="1" x14ac:dyDescent="0.25">
      <c r="A46" s="79"/>
      <c r="B46" s="85" t="s">
        <v>65</v>
      </c>
      <c r="C46" s="80" t="s">
        <v>64</v>
      </c>
      <c r="D46" s="86" t="s">
        <v>41</v>
      </c>
      <c r="E46" s="93">
        <v>0.21</v>
      </c>
      <c r="F46" s="93"/>
      <c r="G46" s="55">
        <f>E46*G41</f>
        <v>4.2</v>
      </c>
      <c r="H46" s="89">
        <v>1008.51</v>
      </c>
      <c r="I46" s="96">
        <v>1.31</v>
      </c>
      <c r="J46" s="89">
        <f>H46*I46</f>
        <v>1321.15</v>
      </c>
      <c r="K46" s="90"/>
      <c r="L46" s="89">
        <f>J46*G46</f>
        <v>5548.83</v>
      </c>
      <c r="M46" s="98"/>
      <c r="N46" s="98"/>
    </row>
    <row r="47" spans="1:14" ht="18" customHeight="1" x14ac:dyDescent="0.25">
      <c r="A47" s="79"/>
      <c r="B47" s="85" t="s">
        <v>69</v>
      </c>
      <c r="C47" s="80" t="s">
        <v>74</v>
      </c>
      <c r="D47" s="97" t="s">
        <v>23</v>
      </c>
      <c r="E47" s="93">
        <f>E46</f>
        <v>0.21</v>
      </c>
      <c r="F47" s="93"/>
      <c r="G47" s="55">
        <f>E47*G41</f>
        <v>4.2</v>
      </c>
      <c r="H47" s="98"/>
      <c r="I47" s="89"/>
      <c r="J47" s="89">
        <v>335.75</v>
      </c>
      <c r="K47" s="90"/>
      <c r="L47" s="89">
        <f>J47*G47</f>
        <v>1410.15</v>
      </c>
      <c r="M47" s="98"/>
      <c r="N47" s="98"/>
    </row>
    <row r="48" spans="1:14" x14ac:dyDescent="0.25">
      <c r="A48" s="79"/>
      <c r="B48" s="80"/>
      <c r="C48" s="10" t="s">
        <v>63</v>
      </c>
      <c r="D48" s="9"/>
      <c r="E48" s="52"/>
      <c r="F48" s="52"/>
      <c r="G48" s="52"/>
      <c r="H48" s="5"/>
      <c r="I48" s="5"/>
      <c r="J48" s="5"/>
      <c r="K48" s="18"/>
      <c r="L48" s="7">
        <f>L42+L44+L45</f>
        <v>28968.27</v>
      </c>
      <c r="M48" s="98"/>
      <c r="N48" s="98"/>
    </row>
    <row r="49" spans="1:31" ht="16.5" customHeight="1" x14ac:dyDescent="0.25">
      <c r="A49" s="81" t="s">
        <v>139</v>
      </c>
      <c r="B49" s="85" t="s">
        <v>116</v>
      </c>
      <c r="C49" s="80" t="s">
        <v>66</v>
      </c>
      <c r="D49" s="86" t="s">
        <v>28</v>
      </c>
      <c r="E49" s="83">
        <v>2</v>
      </c>
      <c r="F49" s="84"/>
      <c r="G49" s="83">
        <v>2</v>
      </c>
      <c r="H49" s="53"/>
      <c r="I49" s="99"/>
      <c r="J49" s="89"/>
      <c r="K49" s="100"/>
      <c r="L49" s="89">
        <f>(ROUND(E43*E41*J43,2))*G49/100</f>
        <v>440.19</v>
      </c>
      <c r="M49" s="98"/>
      <c r="N49" s="98"/>
    </row>
    <row r="50" spans="1:31" x14ac:dyDescent="0.25">
      <c r="A50" s="79"/>
      <c r="B50" s="80"/>
      <c r="C50" s="80" t="s">
        <v>27</v>
      </c>
      <c r="D50" s="53"/>
      <c r="E50" s="54"/>
      <c r="F50" s="54"/>
      <c r="G50" s="54"/>
      <c r="H50" s="56"/>
      <c r="I50" s="56"/>
      <c r="J50" s="56"/>
      <c r="K50" s="54"/>
      <c r="L50" s="89">
        <f>L42+L45</f>
        <v>23419.439999999999</v>
      </c>
      <c r="M50" s="98"/>
      <c r="N50" s="98"/>
    </row>
    <row r="51" spans="1:31" ht="33" customHeight="1" x14ac:dyDescent="0.25">
      <c r="A51" s="79"/>
      <c r="B51" s="80" t="s">
        <v>77</v>
      </c>
      <c r="C51" s="80" t="s">
        <v>38</v>
      </c>
      <c r="D51" s="82" t="s">
        <v>28</v>
      </c>
      <c r="E51" s="84">
        <v>95</v>
      </c>
      <c r="F51" s="84"/>
      <c r="G51" s="83">
        <v>95</v>
      </c>
      <c r="H51" s="56"/>
      <c r="I51" s="56"/>
      <c r="J51" s="56"/>
      <c r="K51" s="54"/>
      <c r="L51" s="89">
        <f>G51*L50/100</f>
        <v>22248.47</v>
      </c>
      <c r="M51" s="98"/>
      <c r="N51" s="98"/>
    </row>
    <row r="52" spans="1:31" ht="31.5" customHeight="1" x14ac:dyDescent="0.25">
      <c r="A52" s="79"/>
      <c r="B52" s="80" t="s">
        <v>39</v>
      </c>
      <c r="C52" s="80" t="s">
        <v>40</v>
      </c>
      <c r="D52" s="82" t="s">
        <v>28</v>
      </c>
      <c r="E52" s="84">
        <v>53</v>
      </c>
      <c r="F52" s="84"/>
      <c r="G52" s="83">
        <v>53</v>
      </c>
      <c r="H52" s="56"/>
      <c r="I52" s="56"/>
      <c r="J52" s="56"/>
      <c r="K52" s="54"/>
      <c r="L52" s="89">
        <f>L50*G52/100</f>
        <v>12412.3</v>
      </c>
      <c r="M52" s="98"/>
      <c r="N52" s="98"/>
    </row>
    <row r="53" spans="1:31" x14ac:dyDescent="0.25">
      <c r="A53" s="101"/>
      <c r="B53" s="4"/>
      <c r="C53" s="10" t="s">
        <v>29</v>
      </c>
      <c r="D53" s="9"/>
      <c r="E53" s="18"/>
      <c r="F53" s="18"/>
      <c r="G53" s="18"/>
      <c r="H53" s="6"/>
      <c r="I53" s="6"/>
      <c r="J53" s="16">
        <f>L53/E41</f>
        <v>3203.46</v>
      </c>
      <c r="K53" s="18"/>
      <c r="L53" s="7">
        <f>L48+L51+L52+L49</f>
        <v>64069.23</v>
      </c>
      <c r="M53" s="98"/>
      <c r="N53" s="98"/>
    </row>
    <row r="54" spans="1:31" ht="68.25" customHeight="1" x14ac:dyDescent="0.25">
      <c r="A54" s="81" t="s">
        <v>159</v>
      </c>
      <c r="B54" s="80" t="s">
        <v>108</v>
      </c>
      <c r="C54" s="80" t="s">
        <v>109</v>
      </c>
      <c r="D54" s="82" t="s">
        <v>110</v>
      </c>
      <c r="E54" s="84">
        <v>20</v>
      </c>
      <c r="F54" s="84"/>
      <c r="G54" s="83">
        <v>20</v>
      </c>
      <c r="H54" s="56">
        <v>32041.99</v>
      </c>
      <c r="I54" s="53">
        <v>2.0299999999999998</v>
      </c>
      <c r="J54" s="56">
        <f>I54*H54</f>
        <v>65045.24</v>
      </c>
      <c r="K54" s="54"/>
      <c r="L54" s="56">
        <f>J54*G54</f>
        <v>1300904.8</v>
      </c>
      <c r="M54" s="98"/>
      <c r="N54" s="98"/>
    </row>
    <row r="55" spans="1:31" ht="100.5" customHeight="1" x14ac:dyDescent="0.25">
      <c r="A55" s="81" t="s">
        <v>160</v>
      </c>
      <c r="B55" s="116" t="s">
        <v>153</v>
      </c>
      <c r="C55" s="80" t="s">
        <v>154</v>
      </c>
      <c r="D55" s="82" t="s">
        <v>30</v>
      </c>
      <c r="E55" s="55">
        <v>-0.5</v>
      </c>
      <c r="F55" s="55"/>
      <c r="G55" s="88">
        <v>-0.5</v>
      </c>
      <c r="H55" s="56"/>
      <c r="I55" s="53"/>
      <c r="J55" s="56">
        <v>481.42</v>
      </c>
      <c r="K55" s="54"/>
      <c r="L55" s="56">
        <f>J55*G55</f>
        <v>-240.71</v>
      </c>
      <c r="M55" s="98"/>
      <c r="N55" s="119"/>
    </row>
    <row r="56" spans="1:31" ht="31.5" x14ac:dyDescent="0.25">
      <c r="A56" s="81" t="s">
        <v>161</v>
      </c>
      <c r="B56" s="131" t="s">
        <v>181</v>
      </c>
      <c r="C56" s="80" t="str">
        <f>'КА на перевозку'!C10</f>
        <v>Перевозка автомобильным траснпортом на 350 км от г.XX до г.YY</v>
      </c>
      <c r="D56" s="82" t="s">
        <v>30</v>
      </c>
      <c r="E56" s="55">
        <v>0.5</v>
      </c>
      <c r="F56" s="55"/>
      <c r="G56" s="88">
        <v>0.5</v>
      </c>
      <c r="H56" s="56"/>
      <c r="I56" s="53"/>
      <c r="J56" s="56">
        <f>'КА на перевозку'!I10</f>
        <v>4083.34</v>
      </c>
      <c r="K56" s="54"/>
      <c r="L56" s="56">
        <f>J56*G56</f>
        <v>2041.67</v>
      </c>
      <c r="M56" s="98"/>
      <c r="N56" s="120"/>
      <c r="V56" s="128"/>
      <c r="W56" s="128"/>
      <c r="X56" s="128"/>
      <c r="Y56" s="128"/>
      <c r="Z56" s="128"/>
      <c r="AA56" s="128"/>
      <c r="AB56" s="128"/>
      <c r="AC56" s="128"/>
      <c r="AD56" s="128"/>
      <c r="AE56" s="128"/>
    </row>
    <row r="57" spans="1:31" x14ac:dyDescent="0.25">
      <c r="A57" s="102"/>
      <c r="B57" s="4"/>
      <c r="C57" s="10" t="s">
        <v>29</v>
      </c>
      <c r="D57" s="9"/>
      <c r="E57" s="18"/>
      <c r="F57" s="18"/>
      <c r="G57" s="18"/>
      <c r="H57" s="6"/>
      <c r="I57" s="9"/>
      <c r="J57" s="7">
        <f>L57/E54</f>
        <v>65135.29</v>
      </c>
      <c r="K57" s="18"/>
      <c r="L57" s="7">
        <f>L55+L56+L54</f>
        <v>1302705.76</v>
      </c>
      <c r="M57" s="98"/>
      <c r="N57" s="98"/>
      <c r="V57" s="128"/>
      <c r="W57" s="128"/>
      <c r="X57" s="128"/>
      <c r="Y57" s="128"/>
      <c r="Z57" s="128"/>
      <c r="AA57" s="128"/>
      <c r="AB57" s="128"/>
      <c r="AC57" s="128"/>
      <c r="AD57" s="128"/>
      <c r="AE57" s="128"/>
    </row>
    <row r="58" spans="1:31" x14ac:dyDescent="0.25">
      <c r="A58" s="103"/>
      <c r="B58" s="104"/>
      <c r="C58" s="136" t="s">
        <v>179</v>
      </c>
      <c r="D58" s="137"/>
      <c r="E58" s="137"/>
      <c r="F58" s="137"/>
      <c r="G58" s="137"/>
      <c r="H58" s="105"/>
      <c r="I58" s="106"/>
      <c r="J58" s="107"/>
      <c r="K58" s="108"/>
      <c r="L58" s="105">
        <f>L60+L61+L62+L63</f>
        <v>29408.46</v>
      </c>
      <c r="M58" s="98"/>
      <c r="N58" s="121"/>
      <c r="V58" s="128"/>
      <c r="W58" s="128"/>
      <c r="X58" s="128"/>
      <c r="Y58" s="128"/>
      <c r="Z58" s="128"/>
      <c r="AA58" s="128"/>
      <c r="AB58" s="128"/>
      <c r="AC58" s="128"/>
      <c r="AD58" s="128"/>
      <c r="AE58" s="128"/>
    </row>
    <row r="59" spans="1:31" x14ac:dyDescent="0.25">
      <c r="A59" s="79"/>
      <c r="B59" s="80"/>
      <c r="C59" s="132" t="s">
        <v>31</v>
      </c>
      <c r="D59" s="133"/>
      <c r="E59" s="133"/>
      <c r="F59" s="133"/>
      <c r="G59" s="133"/>
      <c r="H59" s="56"/>
      <c r="I59" s="53"/>
      <c r="J59" s="56"/>
      <c r="K59" s="54"/>
      <c r="L59" s="56"/>
      <c r="M59" s="98"/>
      <c r="N59" s="122"/>
      <c r="V59" s="129"/>
      <c r="W59" s="128"/>
      <c r="X59" s="128"/>
      <c r="Y59" s="128"/>
      <c r="Z59" s="128"/>
      <c r="AA59" s="128"/>
      <c r="AB59" s="128"/>
      <c r="AC59" s="128"/>
      <c r="AD59" s="128"/>
      <c r="AE59" s="128"/>
    </row>
    <row r="60" spans="1:31" x14ac:dyDescent="0.25">
      <c r="A60" s="79"/>
      <c r="B60" s="80"/>
      <c r="C60" s="134" t="s">
        <v>32</v>
      </c>
      <c r="D60" s="135"/>
      <c r="E60" s="135"/>
      <c r="F60" s="135"/>
      <c r="G60" s="135"/>
      <c r="H60" s="56"/>
      <c r="I60" s="53"/>
      <c r="J60" s="89"/>
      <c r="K60" s="54"/>
      <c r="L60" s="89">
        <f>L42</f>
        <v>22009.29</v>
      </c>
      <c r="M60" s="98"/>
      <c r="N60" s="98"/>
      <c r="V60" s="128"/>
      <c r="W60" s="128"/>
      <c r="X60" s="128"/>
      <c r="Y60" s="128"/>
      <c r="Z60" s="128"/>
      <c r="AA60" s="128"/>
      <c r="AB60" s="128"/>
      <c r="AC60" s="128"/>
      <c r="AD60" s="128"/>
      <c r="AE60" s="128"/>
    </row>
    <row r="61" spans="1:31" x14ac:dyDescent="0.25">
      <c r="A61" s="79"/>
      <c r="B61" s="80"/>
      <c r="C61" s="134" t="s">
        <v>33</v>
      </c>
      <c r="D61" s="135"/>
      <c r="E61" s="135"/>
      <c r="F61" s="135"/>
      <c r="G61" s="135"/>
      <c r="H61" s="56"/>
      <c r="I61" s="53"/>
      <c r="J61" s="89"/>
      <c r="K61" s="54"/>
      <c r="L61" s="89">
        <f>L44</f>
        <v>5548.83</v>
      </c>
      <c r="M61" s="98"/>
      <c r="N61" s="98"/>
      <c r="V61" s="128"/>
      <c r="W61" s="128"/>
      <c r="X61" s="128"/>
      <c r="Y61" s="128"/>
      <c r="Z61" s="128"/>
      <c r="AA61" s="128"/>
      <c r="AB61" s="128"/>
      <c r="AC61" s="128"/>
      <c r="AD61" s="128"/>
      <c r="AE61" s="128"/>
    </row>
    <row r="62" spans="1:31" x14ac:dyDescent="0.25">
      <c r="A62" s="79"/>
      <c r="B62" s="80"/>
      <c r="C62" s="134" t="s">
        <v>51</v>
      </c>
      <c r="D62" s="135"/>
      <c r="E62" s="135"/>
      <c r="F62" s="135"/>
      <c r="G62" s="135"/>
      <c r="H62" s="56"/>
      <c r="I62" s="53"/>
      <c r="J62" s="89"/>
      <c r="K62" s="54"/>
      <c r="L62" s="56">
        <f>L45</f>
        <v>1410.15</v>
      </c>
      <c r="M62" s="98"/>
      <c r="N62" s="98"/>
      <c r="V62" s="128"/>
      <c r="W62" s="128"/>
      <c r="X62" s="128"/>
      <c r="Y62" s="128"/>
      <c r="Z62" s="128"/>
      <c r="AA62" s="128"/>
      <c r="AB62" s="128"/>
      <c r="AC62" s="128"/>
      <c r="AD62" s="128"/>
      <c r="AE62" s="128"/>
    </row>
    <row r="63" spans="1:31" x14ac:dyDescent="0.25">
      <c r="A63" s="79"/>
      <c r="B63" s="80"/>
      <c r="C63" s="134" t="s">
        <v>34</v>
      </c>
      <c r="D63" s="135"/>
      <c r="E63" s="135"/>
      <c r="F63" s="135"/>
      <c r="G63" s="135"/>
      <c r="H63" s="56"/>
      <c r="I63" s="53"/>
      <c r="J63" s="89"/>
      <c r="K63" s="54"/>
      <c r="L63" s="89">
        <f>L49</f>
        <v>440.19</v>
      </c>
      <c r="M63" s="98"/>
      <c r="N63" s="98"/>
      <c r="V63" s="128"/>
      <c r="W63" s="128"/>
      <c r="X63" s="128"/>
      <c r="Y63" s="128"/>
      <c r="Z63" s="128"/>
      <c r="AA63" s="128"/>
      <c r="AB63" s="128"/>
      <c r="AC63" s="128"/>
      <c r="AD63" s="128"/>
      <c r="AE63" s="128"/>
    </row>
    <row r="64" spans="1:31" x14ac:dyDescent="0.25">
      <c r="A64" s="79"/>
      <c r="B64" s="80"/>
      <c r="C64" s="134" t="s">
        <v>43</v>
      </c>
      <c r="D64" s="135"/>
      <c r="E64" s="135"/>
      <c r="F64" s="135"/>
      <c r="G64" s="135"/>
      <c r="H64" s="56"/>
      <c r="I64" s="53"/>
      <c r="J64" s="89"/>
      <c r="K64" s="54"/>
      <c r="L64" s="89"/>
      <c r="M64" s="98"/>
      <c r="N64" s="98"/>
      <c r="V64" s="128"/>
      <c r="W64" s="128"/>
      <c r="X64" s="128"/>
      <c r="Y64" s="128"/>
      <c r="Z64" s="128"/>
      <c r="AA64" s="128"/>
      <c r="AB64" s="128"/>
      <c r="AC64" s="128"/>
      <c r="AD64" s="128"/>
      <c r="AE64" s="128"/>
    </row>
    <row r="65" spans="1:31" ht="15.75" customHeight="1" x14ac:dyDescent="0.25">
      <c r="A65" s="79"/>
      <c r="B65" s="80"/>
      <c r="C65" s="134" t="s">
        <v>89</v>
      </c>
      <c r="D65" s="135"/>
      <c r="E65" s="135"/>
      <c r="F65" s="135"/>
      <c r="G65" s="135"/>
      <c r="H65" s="56"/>
      <c r="I65" s="53"/>
      <c r="J65" s="89"/>
      <c r="K65" s="54"/>
      <c r="L65" s="56">
        <f>L50</f>
        <v>23419.439999999999</v>
      </c>
      <c r="M65" s="98"/>
      <c r="N65" s="98"/>
      <c r="V65" s="128"/>
      <c r="W65" s="128"/>
      <c r="X65" s="128"/>
      <c r="Y65" s="128"/>
      <c r="Z65" s="128"/>
      <c r="AA65" s="128"/>
      <c r="AB65" s="128"/>
      <c r="AC65" s="128"/>
      <c r="AD65" s="128"/>
      <c r="AE65" s="128"/>
    </row>
    <row r="66" spans="1:31" ht="15.75" customHeight="1" x14ac:dyDescent="0.25">
      <c r="A66" s="79"/>
      <c r="B66" s="80"/>
      <c r="C66" s="134" t="s">
        <v>52</v>
      </c>
      <c r="D66" s="135"/>
      <c r="E66" s="135"/>
      <c r="F66" s="135"/>
      <c r="G66" s="135"/>
      <c r="H66" s="56"/>
      <c r="I66" s="53"/>
      <c r="J66" s="89"/>
      <c r="K66" s="54"/>
      <c r="L66" s="56">
        <f>L51</f>
        <v>22248.47</v>
      </c>
      <c r="M66" s="98"/>
      <c r="N66" s="98"/>
      <c r="V66" s="128"/>
      <c r="W66" s="128"/>
      <c r="X66" s="128"/>
      <c r="Y66" s="128"/>
      <c r="Z66" s="128"/>
      <c r="AA66" s="128"/>
      <c r="AB66" s="128"/>
      <c r="AC66" s="128"/>
      <c r="AD66" s="128"/>
      <c r="AE66" s="128"/>
    </row>
    <row r="67" spans="1:31" ht="15.75" customHeight="1" x14ac:dyDescent="0.25">
      <c r="A67" s="109"/>
      <c r="B67" s="80"/>
      <c r="C67" s="134" t="s">
        <v>53</v>
      </c>
      <c r="D67" s="135"/>
      <c r="E67" s="135"/>
      <c r="F67" s="135"/>
      <c r="G67" s="135"/>
      <c r="H67" s="56"/>
      <c r="I67" s="53"/>
      <c r="J67" s="89"/>
      <c r="K67" s="54"/>
      <c r="L67" s="56">
        <f>L52</f>
        <v>12412.3</v>
      </c>
      <c r="M67" s="98"/>
      <c r="N67" s="98"/>
      <c r="V67" s="128"/>
      <c r="W67" s="128"/>
      <c r="X67" s="128"/>
      <c r="Y67" s="128"/>
      <c r="Z67" s="128"/>
      <c r="AA67" s="128"/>
      <c r="AB67" s="128"/>
      <c r="AC67" s="128"/>
      <c r="AD67" s="128"/>
      <c r="AE67" s="128"/>
    </row>
    <row r="68" spans="1:31" ht="15.75" customHeight="1" x14ac:dyDescent="0.25">
      <c r="A68" s="109"/>
      <c r="B68" s="80"/>
      <c r="C68" s="134" t="s">
        <v>54</v>
      </c>
      <c r="D68" s="135"/>
      <c r="E68" s="135"/>
      <c r="F68" s="135"/>
      <c r="G68" s="135"/>
      <c r="H68" s="56"/>
      <c r="I68" s="53"/>
      <c r="J68" s="89"/>
      <c r="K68" s="54"/>
      <c r="L68" s="56">
        <f>L57</f>
        <v>1302705.76</v>
      </c>
      <c r="M68" s="98"/>
      <c r="N68" s="98"/>
      <c r="V68" s="128"/>
      <c r="W68" s="128"/>
      <c r="X68" s="128"/>
      <c r="Y68" s="128"/>
      <c r="Z68" s="128"/>
      <c r="AA68" s="128"/>
      <c r="AB68" s="128"/>
      <c r="AC68" s="128"/>
      <c r="AD68" s="128"/>
      <c r="AE68" s="128"/>
    </row>
    <row r="69" spans="1:31" ht="15.75" customHeight="1" x14ac:dyDescent="0.25">
      <c r="A69" s="109"/>
      <c r="B69" s="80"/>
      <c r="C69" s="134" t="s">
        <v>55</v>
      </c>
      <c r="D69" s="135"/>
      <c r="E69" s="135"/>
      <c r="F69" s="135"/>
      <c r="G69" s="135"/>
      <c r="H69" s="56"/>
      <c r="I69" s="53"/>
      <c r="J69" s="89"/>
      <c r="K69" s="54"/>
      <c r="L69" s="56"/>
      <c r="M69" s="98"/>
      <c r="N69" s="98"/>
      <c r="V69" s="128"/>
      <c r="W69" s="128"/>
      <c r="X69" s="128"/>
      <c r="Y69" s="128"/>
      <c r="Z69" s="128"/>
      <c r="AA69" s="128"/>
      <c r="AB69" s="128"/>
      <c r="AC69" s="128"/>
      <c r="AD69" s="128"/>
      <c r="AE69" s="128"/>
    </row>
    <row r="70" spans="1:31" ht="16.5" customHeight="1" x14ac:dyDescent="0.25">
      <c r="A70" s="109"/>
      <c r="B70" s="80"/>
      <c r="C70" s="136" t="s">
        <v>180</v>
      </c>
      <c r="D70" s="137"/>
      <c r="E70" s="137"/>
      <c r="F70" s="137"/>
      <c r="G70" s="137"/>
      <c r="H70" s="56"/>
      <c r="I70" s="53"/>
      <c r="J70" s="107"/>
      <c r="K70" s="54"/>
      <c r="L70" s="105">
        <f>L58+L66+L67+L68+L69</f>
        <v>1366774.99</v>
      </c>
      <c r="M70" s="98"/>
      <c r="N70" s="98"/>
      <c r="V70" s="129"/>
      <c r="W70" s="129"/>
      <c r="X70" s="129"/>
      <c r="Y70" s="130"/>
      <c r="Z70" s="128"/>
      <c r="AA70" s="128"/>
      <c r="AB70" s="128"/>
      <c r="AC70" s="128"/>
      <c r="AD70" s="128"/>
      <c r="AE70" s="128"/>
    </row>
    <row r="71" spans="1:31" x14ac:dyDescent="0.25">
      <c r="A71" s="109"/>
      <c r="B71" s="80"/>
      <c r="C71" s="132" t="s">
        <v>90</v>
      </c>
      <c r="D71" s="133"/>
      <c r="E71" s="133"/>
      <c r="F71" s="133"/>
      <c r="G71" s="133"/>
      <c r="H71" s="56"/>
      <c r="I71" s="53"/>
      <c r="J71" s="56"/>
      <c r="K71" s="54"/>
      <c r="L71" s="56"/>
      <c r="M71" s="98"/>
      <c r="N71" s="98"/>
      <c r="V71" s="128"/>
      <c r="W71" s="128"/>
      <c r="X71" s="128"/>
      <c r="Y71" s="128"/>
      <c r="Z71" s="128"/>
      <c r="AA71" s="128"/>
      <c r="AB71" s="128"/>
      <c r="AC71" s="128"/>
      <c r="AD71" s="128"/>
      <c r="AE71" s="128"/>
    </row>
    <row r="72" spans="1:31" ht="15.75" customHeight="1" x14ac:dyDescent="0.25">
      <c r="A72" s="109"/>
      <c r="B72" s="80"/>
      <c r="C72" s="134" t="s">
        <v>56</v>
      </c>
      <c r="D72" s="135"/>
      <c r="E72" s="135"/>
      <c r="F72" s="135"/>
      <c r="G72" s="135"/>
      <c r="H72" s="56"/>
      <c r="I72" s="53"/>
      <c r="J72" s="89"/>
      <c r="K72" s="54"/>
      <c r="L72" s="89"/>
      <c r="M72" s="98"/>
      <c r="N72" s="98"/>
      <c r="V72" s="128"/>
      <c r="W72" s="128"/>
      <c r="X72" s="128"/>
      <c r="Y72" s="128"/>
      <c r="Z72" s="128"/>
      <c r="AA72" s="128"/>
      <c r="AB72" s="128"/>
      <c r="AC72" s="128"/>
      <c r="AD72" s="128"/>
      <c r="AE72" s="128"/>
    </row>
    <row r="73" spans="1:31" ht="15.75" customHeight="1" x14ac:dyDescent="0.25">
      <c r="A73" s="109"/>
      <c r="B73" s="80"/>
      <c r="C73" s="134" t="s">
        <v>57</v>
      </c>
      <c r="D73" s="135"/>
      <c r="E73" s="135"/>
      <c r="F73" s="135"/>
      <c r="G73" s="135"/>
      <c r="H73" s="56"/>
      <c r="I73" s="53"/>
      <c r="J73" s="89"/>
      <c r="K73" s="54"/>
      <c r="L73" s="89"/>
      <c r="M73" s="98"/>
      <c r="N73" s="98"/>
      <c r="V73" s="128"/>
      <c r="W73" s="128"/>
      <c r="X73" s="128"/>
      <c r="Y73" s="128"/>
      <c r="Z73" s="128"/>
      <c r="AA73" s="128"/>
      <c r="AB73" s="128"/>
      <c r="AC73" s="128"/>
      <c r="AD73" s="128"/>
      <c r="AE73" s="128"/>
    </row>
    <row r="74" spans="1:31" ht="15.75" customHeight="1" x14ac:dyDescent="0.25">
      <c r="A74" s="109"/>
      <c r="B74" s="80"/>
      <c r="C74" s="53" t="s">
        <v>70</v>
      </c>
      <c r="D74" s="53"/>
      <c r="E74" s="54"/>
      <c r="F74" s="54"/>
      <c r="G74" s="55">
        <f>G42</f>
        <v>48.8</v>
      </c>
      <c r="H74" s="56"/>
      <c r="I74" s="56"/>
      <c r="J74" s="56"/>
      <c r="K74" s="54"/>
      <c r="L74" s="118"/>
      <c r="M74" s="98"/>
      <c r="N74" s="98"/>
      <c r="V74" s="128"/>
      <c r="W74" s="128"/>
      <c r="X74" s="128"/>
      <c r="Y74" s="128"/>
      <c r="Z74" s="128"/>
      <c r="AA74" s="128"/>
      <c r="AB74" s="128"/>
      <c r="AC74" s="128"/>
      <c r="AD74" s="128"/>
      <c r="AE74" s="128"/>
    </row>
    <row r="75" spans="1:31" ht="15.75" customHeight="1" x14ac:dyDescent="0.25">
      <c r="A75" s="109"/>
      <c r="B75" s="80"/>
      <c r="C75" s="53" t="s">
        <v>71</v>
      </c>
      <c r="D75" s="53"/>
      <c r="E75" s="54"/>
      <c r="F75" s="54"/>
      <c r="G75" s="55">
        <f>G45</f>
        <v>4.2</v>
      </c>
      <c r="H75" s="56"/>
      <c r="I75" s="56"/>
      <c r="J75" s="56"/>
      <c r="K75" s="54"/>
      <c r="L75" s="118"/>
      <c r="M75" s="98"/>
      <c r="N75" s="98"/>
      <c r="V75" s="128"/>
      <c r="W75" s="128"/>
      <c r="X75" s="128"/>
      <c r="Y75" s="128"/>
      <c r="Z75" s="128"/>
      <c r="AA75" s="128"/>
      <c r="AB75" s="128"/>
      <c r="AC75" s="128"/>
      <c r="AD75" s="128"/>
      <c r="AE75" s="128"/>
    </row>
    <row r="76" spans="1:31" ht="15.75" customHeight="1" x14ac:dyDescent="0.25">
      <c r="A76" s="102"/>
      <c r="B76" s="4"/>
      <c r="C76" s="117" t="s">
        <v>176</v>
      </c>
      <c r="D76" s="9"/>
      <c r="E76" s="18"/>
      <c r="F76" s="18"/>
      <c r="G76" s="18"/>
      <c r="H76" s="6"/>
      <c r="I76" s="6"/>
      <c r="J76" s="6"/>
      <c r="K76" s="9"/>
      <c r="L76" s="6"/>
      <c r="M76" s="98"/>
      <c r="N76" s="98"/>
      <c r="V76" s="128"/>
      <c r="W76" s="128"/>
      <c r="X76" s="128"/>
      <c r="Y76" s="128"/>
      <c r="Z76" s="128"/>
      <c r="AA76" s="128"/>
      <c r="AB76" s="128"/>
      <c r="AC76" s="128"/>
      <c r="AD76" s="128"/>
      <c r="AE76" s="128"/>
    </row>
    <row r="77" spans="1:31" ht="15.75" customHeight="1" x14ac:dyDescent="0.25">
      <c r="A77" s="79"/>
      <c r="B77" s="80"/>
      <c r="C77" s="106" t="s">
        <v>78</v>
      </c>
      <c r="D77" s="53"/>
      <c r="E77" s="54"/>
      <c r="F77" s="54"/>
      <c r="G77" s="54"/>
      <c r="H77" s="56"/>
      <c r="I77" s="56"/>
      <c r="J77" s="56"/>
      <c r="K77" s="53"/>
      <c r="L77" s="56"/>
      <c r="M77" s="98"/>
      <c r="N77" s="98"/>
    </row>
    <row r="78" spans="1:31" ht="15.75" customHeight="1" x14ac:dyDescent="0.25">
      <c r="A78" s="79"/>
      <c r="B78" s="80"/>
      <c r="C78" s="126" t="s">
        <v>91</v>
      </c>
      <c r="D78" s="53"/>
      <c r="E78" s="54"/>
      <c r="F78" s="54"/>
      <c r="G78" s="54"/>
      <c r="H78" s="56"/>
      <c r="I78" s="56"/>
      <c r="J78" s="56"/>
      <c r="K78" s="53"/>
      <c r="L78" s="56"/>
      <c r="M78" s="98"/>
      <c r="N78" s="98"/>
    </row>
    <row r="79" spans="1:31" ht="15.75" customHeight="1" x14ac:dyDescent="0.25">
      <c r="A79" s="79"/>
      <c r="B79" s="80"/>
      <c r="C79" s="127" t="s">
        <v>92</v>
      </c>
      <c r="D79" s="53"/>
      <c r="E79" s="54"/>
      <c r="F79" s="54"/>
      <c r="G79" s="54"/>
      <c r="H79" s="56"/>
      <c r="I79" s="56"/>
      <c r="J79" s="56"/>
      <c r="K79" s="53"/>
      <c r="L79" s="56"/>
      <c r="M79" s="98"/>
      <c r="N79" s="98"/>
    </row>
    <row r="80" spans="1:31" ht="15.75" customHeight="1" x14ac:dyDescent="0.25">
      <c r="A80" s="79"/>
      <c r="B80" s="80"/>
      <c r="C80" s="126" t="s">
        <v>31</v>
      </c>
      <c r="D80" s="53"/>
      <c r="E80" s="54"/>
      <c r="F80" s="54"/>
      <c r="G80" s="54"/>
      <c r="H80" s="56"/>
      <c r="I80" s="56"/>
      <c r="J80" s="56"/>
      <c r="K80" s="53"/>
      <c r="L80" s="56"/>
      <c r="M80" s="98"/>
      <c r="N80" s="98"/>
    </row>
    <row r="81" spans="1:14" ht="15.75" customHeight="1" x14ac:dyDescent="0.25">
      <c r="A81" s="79"/>
      <c r="B81" s="80"/>
      <c r="C81" s="127" t="s">
        <v>32</v>
      </c>
      <c r="D81" s="53"/>
      <c r="E81" s="54"/>
      <c r="F81" s="54"/>
      <c r="G81" s="54"/>
      <c r="H81" s="56"/>
      <c r="I81" s="56"/>
      <c r="J81" s="56"/>
      <c r="K81" s="53"/>
      <c r="L81" s="56"/>
      <c r="M81" s="98"/>
      <c r="N81" s="98"/>
    </row>
    <row r="82" spans="1:14" ht="15.75" customHeight="1" x14ac:dyDescent="0.25">
      <c r="A82" s="79"/>
      <c r="B82" s="80"/>
      <c r="C82" s="127" t="s">
        <v>33</v>
      </c>
      <c r="D82" s="53"/>
      <c r="E82" s="54"/>
      <c r="F82" s="54"/>
      <c r="G82" s="54"/>
      <c r="H82" s="56"/>
      <c r="I82" s="56"/>
      <c r="J82" s="56"/>
      <c r="K82" s="53"/>
      <c r="L82" s="56"/>
      <c r="M82" s="98"/>
      <c r="N82" s="98"/>
    </row>
    <row r="83" spans="1:14" ht="15.75" customHeight="1" x14ac:dyDescent="0.25">
      <c r="A83" s="79"/>
      <c r="B83" s="80"/>
      <c r="C83" s="127" t="s">
        <v>51</v>
      </c>
      <c r="D83" s="53"/>
      <c r="E83" s="54"/>
      <c r="F83" s="54"/>
      <c r="G83" s="54"/>
      <c r="H83" s="56"/>
      <c r="I83" s="56"/>
      <c r="J83" s="56"/>
      <c r="K83" s="53"/>
      <c r="L83" s="56"/>
      <c r="M83" s="98"/>
      <c r="N83" s="98"/>
    </row>
    <row r="84" spans="1:14" ht="15.75" customHeight="1" x14ac:dyDescent="0.25">
      <c r="A84" s="79"/>
      <c r="B84" s="80"/>
      <c r="C84" s="127" t="s">
        <v>34</v>
      </c>
      <c r="D84" s="53"/>
      <c r="E84" s="54"/>
      <c r="F84" s="54"/>
      <c r="G84" s="54"/>
      <c r="H84" s="56"/>
      <c r="I84" s="56"/>
      <c r="J84" s="56"/>
      <c r="K84" s="53"/>
      <c r="L84" s="56"/>
      <c r="M84" s="98"/>
      <c r="N84" s="98"/>
    </row>
    <row r="85" spans="1:14" ht="15.75" customHeight="1" x14ac:dyDescent="0.25">
      <c r="A85" s="79"/>
      <c r="B85" s="80"/>
      <c r="C85" s="53" t="s">
        <v>43</v>
      </c>
      <c r="D85" s="53"/>
      <c r="E85" s="54"/>
      <c r="F85" s="54"/>
      <c r="G85" s="54"/>
      <c r="H85" s="56"/>
      <c r="I85" s="56"/>
      <c r="J85" s="56"/>
      <c r="K85" s="53"/>
      <c r="L85" s="56"/>
      <c r="M85" s="98"/>
      <c r="N85" s="98"/>
    </row>
    <row r="86" spans="1:14" ht="15.75" customHeight="1" x14ac:dyDescent="0.25">
      <c r="A86" s="79"/>
      <c r="B86" s="80"/>
      <c r="C86" s="53" t="s">
        <v>93</v>
      </c>
      <c r="D86" s="53"/>
      <c r="E86" s="54"/>
      <c r="F86" s="54"/>
      <c r="G86" s="54"/>
      <c r="H86" s="56"/>
      <c r="I86" s="56"/>
      <c r="J86" s="56"/>
      <c r="K86" s="53"/>
      <c r="L86" s="56"/>
      <c r="M86" s="98"/>
      <c r="N86" s="98"/>
    </row>
    <row r="87" spans="1:14" ht="15.75" customHeight="1" x14ac:dyDescent="0.25">
      <c r="A87" s="79"/>
      <c r="B87" s="80"/>
      <c r="C87" s="53" t="s">
        <v>94</v>
      </c>
      <c r="D87" s="53"/>
      <c r="E87" s="54"/>
      <c r="F87" s="54"/>
      <c r="G87" s="54"/>
      <c r="H87" s="56"/>
      <c r="I87" s="56"/>
      <c r="J87" s="56"/>
      <c r="K87" s="53"/>
      <c r="L87" s="56"/>
      <c r="M87" s="98"/>
      <c r="N87" s="98"/>
    </row>
    <row r="88" spans="1:14" ht="15.75" customHeight="1" x14ac:dyDescent="0.25">
      <c r="A88" s="79"/>
      <c r="B88" s="80"/>
      <c r="C88" s="53" t="s">
        <v>95</v>
      </c>
      <c r="D88" s="53"/>
      <c r="E88" s="54"/>
      <c r="F88" s="54"/>
      <c r="G88" s="54"/>
      <c r="H88" s="56"/>
      <c r="I88" s="56"/>
      <c r="J88" s="56"/>
      <c r="K88" s="53"/>
      <c r="L88" s="56"/>
      <c r="M88" s="98"/>
      <c r="N88" s="98"/>
    </row>
    <row r="89" spans="1:14" ht="15.75" customHeight="1" x14ac:dyDescent="0.25">
      <c r="A89" s="79"/>
      <c r="B89" s="80"/>
      <c r="C89" s="53"/>
      <c r="D89" s="53"/>
      <c r="E89" s="54"/>
      <c r="F89" s="54"/>
      <c r="G89" s="54"/>
      <c r="H89" s="56"/>
      <c r="I89" s="56"/>
      <c r="J89" s="56"/>
      <c r="K89" s="53"/>
      <c r="L89" s="56"/>
      <c r="M89" s="98"/>
      <c r="N89" s="98"/>
    </row>
    <row r="90" spans="1:14" ht="15.75" customHeight="1" x14ac:dyDescent="0.25">
      <c r="A90" s="79"/>
      <c r="B90" s="80"/>
      <c r="C90" s="106" t="s">
        <v>113</v>
      </c>
      <c r="D90" s="53"/>
      <c r="E90" s="54"/>
      <c r="F90" s="54"/>
      <c r="G90" s="54"/>
      <c r="H90" s="56"/>
      <c r="I90" s="56"/>
      <c r="J90" s="56"/>
      <c r="K90" s="53"/>
      <c r="L90" s="56">
        <f>L92+L100+L101</f>
        <v>64069.23</v>
      </c>
      <c r="M90" s="98"/>
      <c r="N90" s="98"/>
    </row>
    <row r="91" spans="1:14" ht="15.75" customHeight="1" x14ac:dyDescent="0.25">
      <c r="A91" s="79"/>
      <c r="B91" s="80"/>
      <c r="C91" s="126" t="s">
        <v>91</v>
      </c>
      <c r="D91" s="53"/>
      <c r="E91" s="54"/>
      <c r="F91" s="54"/>
      <c r="G91" s="54"/>
      <c r="H91" s="56"/>
      <c r="I91" s="56"/>
      <c r="J91" s="56"/>
      <c r="K91" s="53"/>
      <c r="L91" s="56"/>
      <c r="M91" s="98"/>
      <c r="N91" s="98"/>
    </row>
    <row r="92" spans="1:14" ht="15.75" customHeight="1" x14ac:dyDescent="0.25">
      <c r="A92" s="79"/>
      <c r="B92" s="80"/>
      <c r="C92" s="127" t="s">
        <v>92</v>
      </c>
      <c r="D92" s="53"/>
      <c r="E92" s="54"/>
      <c r="F92" s="54"/>
      <c r="G92" s="54"/>
      <c r="H92" s="56"/>
      <c r="I92" s="56"/>
      <c r="J92" s="56"/>
      <c r="K92" s="53"/>
      <c r="L92" s="56">
        <f>L94+L95+L96+L97+L98</f>
        <v>29408.46</v>
      </c>
      <c r="M92" s="98"/>
      <c r="N92" s="98"/>
    </row>
    <row r="93" spans="1:14" ht="15.75" customHeight="1" x14ac:dyDescent="0.25">
      <c r="A93" s="79"/>
      <c r="B93" s="80"/>
      <c r="C93" s="126" t="s">
        <v>31</v>
      </c>
      <c r="D93" s="53"/>
      <c r="E93" s="54"/>
      <c r="F93" s="54"/>
      <c r="G93" s="54"/>
      <c r="H93" s="56"/>
      <c r="I93" s="56"/>
      <c r="J93" s="56"/>
      <c r="K93" s="53"/>
      <c r="L93" s="56"/>
      <c r="M93" s="98"/>
      <c r="N93" s="98"/>
    </row>
    <row r="94" spans="1:14" ht="15.75" customHeight="1" x14ac:dyDescent="0.25">
      <c r="A94" s="79"/>
      <c r="B94" s="80"/>
      <c r="C94" s="127" t="s">
        <v>32</v>
      </c>
      <c r="D94" s="53"/>
      <c r="E94" s="54"/>
      <c r="F94" s="54"/>
      <c r="G94" s="54"/>
      <c r="H94" s="56"/>
      <c r="I94" s="56"/>
      <c r="J94" s="56"/>
      <c r="K94" s="53"/>
      <c r="L94" s="56">
        <f>L43</f>
        <v>22009.29</v>
      </c>
      <c r="M94" s="98"/>
      <c r="N94" s="98"/>
    </row>
    <row r="95" spans="1:14" ht="15.75" customHeight="1" x14ac:dyDescent="0.25">
      <c r="A95" s="79"/>
      <c r="B95" s="80"/>
      <c r="C95" s="127" t="s">
        <v>33</v>
      </c>
      <c r="D95" s="53"/>
      <c r="E95" s="54"/>
      <c r="F95" s="54"/>
      <c r="G95" s="54"/>
      <c r="H95" s="56"/>
      <c r="I95" s="56"/>
      <c r="J95" s="56"/>
      <c r="K95" s="53"/>
      <c r="L95" s="56">
        <f>L46</f>
        <v>5548.83</v>
      </c>
      <c r="M95" s="98"/>
      <c r="N95" s="98"/>
    </row>
    <row r="96" spans="1:14" ht="15.75" customHeight="1" x14ac:dyDescent="0.25">
      <c r="A96" s="79"/>
      <c r="B96" s="80"/>
      <c r="C96" s="127" t="s">
        <v>51</v>
      </c>
      <c r="D96" s="53"/>
      <c r="E96" s="54"/>
      <c r="F96" s="54"/>
      <c r="G96" s="54"/>
      <c r="H96" s="56"/>
      <c r="I96" s="56"/>
      <c r="J96" s="56"/>
      <c r="K96" s="53"/>
      <c r="L96" s="56">
        <f>L47</f>
        <v>1410.15</v>
      </c>
      <c r="M96" s="98"/>
      <c r="N96" s="98"/>
    </row>
    <row r="97" spans="1:14" ht="15.75" customHeight="1" x14ac:dyDescent="0.25">
      <c r="A97" s="79"/>
      <c r="B97" s="80"/>
      <c r="C97" s="127" t="s">
        <v>34</v>
      </c>
      <c r="D97" s="53"/>
      <c r="E97" s="54"/>
      <c r="F97" s="54"/>
      <c r="G97" s="54"/>
      <c r="H97" s="56"/>
      <c r="I97" s="56"/>
      <c r="J97" s="56"/>
      <c r="K97" s="53"/>
      <c r="L97" s="56">
        <f>L49</f>
        <v>440.19</v>
      </c>
      <c r="M97" s="98"/>
      <c r="N97" s="98"/>
    </row>
    <row r="98" spans="1:14" ht="15.75" customHeight="1" x14ac:dyDescent="0.25">
      <c r="A98" s="79"/>
      <c r="B98" s="80"/>
      <c r="C98" s="53" t="s">
        <v>43</v>
      </c>
      <c r="D98" s="53"/>
      <c r="E98" s="54"/>
      <c r="F98" s="54"/>
      <c r="G98" s="54"/>
      <c r="H98" s="56"/>
      <c r="I98" s="56"/>
      <c r="J98" s="56"/>
      <c r="K98" s="53"/>
      <c r="L98" s="56"/>
      <c r="M98" s="98"/>
      <c r="N98" s="98"/>
    </row>
    <row r="99" spans="1:14" ht="15.75" customHeight="1" x14ac:dyDescent="0.25">
      <c r="A99" s="79"/>
      <c r="B99" s="80"/>
      <c r="C99" s="53" t="s">
        <v>93</v>
      </c>
      <c r="D99" s="53"/>
      <c r="E99" s="54"/>
      <c r="F99" s="54"/>
      <c r="G99" s="54"/>
      <c r="H99" s="56"/>
      <c r="I99" s="56"/>
      <c r="J99" s="56"/>
      <c r="K99" s="53"/>
      <c r="L99" s="56">
        <f>L50</f>
        <v>23419.439999999999</v>
      </c>
      <c r="M99" s="98"/>
      <c r="N99" s="98"/>
    </row>
    <row r="100" spans="1:14" ht="15.75" customHeight="1" x14ac:dyDescent="0.25">
      <c r="A100" s="79"/>
      <c r="B100" s="80"/>
      <c r="C100" s="53" t="s">
        <v>94</v>
      </c>
      <c r="D100" s="53"/>
      <c r="E100" s="54"/>
      <c r="F100" s="54"/>
      <c r="G100" s="54"/>
      <c r="H100" s="56"/>
      <c r="I100" s="56"/>
      <c r="J100" s="56"/>
      <c r="K100" s="53"/>
      <c r="L100" s="56">
        <f>L51</f>
        <v>22248.47</v>
      </c>
      <c r="M100" s="98"/>
      <c r="N100" s="98"/>
    </row>
    <row r="101" spans="1:14" ht="15.75" customHeight="1" x14ac:dyDescent="0.25">
      <c r="A101" s="79"/>
      <c r="B101" s="80"/>
      <c r="C101" s="53" t="s">
        <v>95</v>
      </c>
      <c r="D101" s="53"/>
      <c r="E101" s="54"/>
      <c r="F101" s="54"/>
      <c r="G101" s="54"/>
      <c r="H101" s="56"/>
      <c r="I101" s="56"/>
      <c r="J101" s="56"/>
      <c r="K101" s="53"/>
      <c r="L101" s="56">
        <f>L52</f>
        <v>12412.3</v>
      </c>
      <c r="M101" s="98"/>
      <c r="N101" s="98"/>
    </row>
    <row r="102" spans="1:14" ht="15.75" customHeight="1" x14ac:dyDescent="0.25">
      <c r="A102" s="79"/>
      <c r="B102" s="80"/>
      <c r="C102" s="53"/>
      <c r="D102" s="53"/>
      <c r="E102" s="54"/>
      <c r="F102" s="54"/>
      <c r="G102" s="54"/>
      <c r="H102" s="56"/>
      <c r="I102" s="56"/>
      <c r="J102" s="56"/>
      <c r="K102" s="53"/>
      <c r="L102" s="56"/>
      <c r="M102" s="98"/>
      <c r="N102" s="98"/>
    </row>
    <row r="103" spans="1:14" ht="15.75" customHeight="1" x14ac:dyDescent="0.25">
      <c r="A103" s="79"/>
      <c r="B103" s="80"/>
      <c r="C103" s="106" t="s">
        <v>46</v>
      </c>
      <c r="D103" s="53"/>
      <c r="E103" s="54"/>
      <c r="F103" s="54"/>
      <c r="G103" s="54"/>
      <c r="H103" s="56"/>
      <c r="I103" s="56"/>
      <c r="J103" s="56"/>
      <c r="K103" s="53"/>
      <c r="L103" s="56">
        <f>L54+L55+L56</f>
        <v>1302705.76</v>
      </c>
      <c r="M103" s="98"/>
      <c r="N103" s="98"/>
    </row>
    <row r="104" spans="1:14" ht="15.75" customHeight="1" x14ac:dyDescent="0.25">
      <c r="A104" s="79"/>
      <c r="B104" s="80"/>
      <c r="C104" s="53"/>
      <c r="D104" s="53"/>
      <c r="E104" s="54"/>
      <c r="F104" s="54"/>
      <c r="G104" s="54"/>
      <c r="H104" s="56"/>
      <c r="I104" s="56"/>
      <c r="J104" s="56"/>
      <c r="K104" s="53"/>
      <c r="L104" s="56"/>
      <c r="M104" s="98"/>
      <c r="N104" s="98"/>
    </row>
    <row r="105" spans="1:14" ht="15.75" customHeight="1" x14ac:dyDescent="0.25">
      <c r="A105" s="79"/>
      <c r="B105" s="80"/>
      <c r="C105" s="106" t="s">
        <v>47</v>
      </c>
      <c r="D105" s="53"/>
      <c r="E105" s="54"/>
      <c r="F105" s="54"/>
      <c r="G105" s="54"/>
      <c r="H105" s="56"/>
      <c r="I105" s="56"/>
      <c r="J105" s="56"/>
      <c r="K105" s="53"/>
      <c r="L105" s="56"/>
      <c r="M105" s="98"/>
      <c r="N105" s="98"/>
    </row>
    <row r="106" spans="1:14" ht="15.75" customHeight="1" x14ac:dyDescent="0.25">
      <c r="A106" s="79"/>
      <c r="B106" s="80"/>
      <c r="C106" s="110" t="s">
        <v>91</v>
      </c>
      <c r="D106" s="53"/>
      <c r="E106" s="54"/>
      <c r="F106" s="54"/>
      <c r="G106" s="54"/>
      <c r="H106" s="56"/>
      <c r="I106" s="56"/>
      <c r="J106" s="56"/>
      <c r="K106" s="53"/>
      <c r="L106" s="56"/>
      <c r="M106" s="98"/>
      <c r="N106" s="98"/>
    </row>
    <row r="107" spans="1:14" ht="15.75" customHeight="1" x14ac:dyDescent="0.25">
      <c r="A107" s="79"/>
      <c r="B107" s="80"/>
      <c r="C107" s="127" t="s">
        <v>106</v>
      </c>
      <c r="D107" s="53"/>
      <c r="E107" s="54"/>
      <c r="F107" s="54"/>
      <c r="G107" s="54"/>
      <c r="H107" s="56"/>
      <c r="I107" s="56"/>
      <c r="J107" s="56"/>
      <c r="K107" s="53"/>
      <c r="L107" s="56"/>
      <c r="M107" s="98"/>
      <c r="N107" s="98"/>
    </row>
    <row r="108" spans="1:14" ht="15.75" customHeight="1" x14ac:dyDescent="0.25">
      <c r="A108" s="79"/>
      <c r="B108" s="80"/>
      <c r="C108" s="127" t="s">
        <v>107</v>
      </c>
      <c r="D108" s="53"/>
      <c r="E108" s="54"/>
      <c r="F108" s="54"/>
      <c r="G108" s="54"/>
      <c r="H108" s="56"/>
      <c r="I108" s="56"/>
      <c r="J108" s="56"/>
      <c r="K108" s="53"/>
      <c r="L108" s="56"/>
      <c r="M108" s="98"/>
      <c r="N108" s="98"/>
    </row>
    <row r="109" spans="1:14" ht="15.75" customHeight="1" x14ac:dyDescent="0.25">
      <c r="A109" s="79"/>
      <c r="B109" s="80"/>
      <c r="C109" s="110" t="s">
        <v>96</v>
      </c>
      <c r="D109" s="53"/>
      <c r="E109" s="54"/>
      <c r="F109" s="54"/>
      <c r="G109" s="54"/>
      <c r="H109" s="56"/>
      <c r="I109" s="56"/>
      <c r="J109" s="56"/>
      <c r="K109" s="53"/>
      <c r="L109" s="56"/>
      <c r="M109" s="98"/>
      <c r="N109" s="98"/>
    </row>
    <row r="110" spans="1:14" ht="15.75" customHeight="1" x14ac:dyDescent="0.25">
      <c r="A110" s="79"/>
      <c r="B110" s="80"/>
      <c r="C110" s="53" t="s">
        <v>97</v>
      </c>
      <c r="D110" s="53"/>
      <c r="E110" s="54"/>
      <c r="F110" s="54"/>
      <c r="G110" s="54"/>
      <c r="H110" s="56"/>
      <c r="I110" s="56"/>
      <c r="J110" s="56"/>
      <c r="K110" s="53"/>
      <c r="L110" s="56"/>
      <c r="M110" s="98"/>
      <c r="N110" s="98"/>
    </row>
    <row r="111" spans="1:14" ht="15.75" customHeight="1" x14ac:dyDescent="0.25">
      <c r="A111" s="79"/>
      <c r="B111" s="80"/>
      <c r="C111" s="110" t="s">
        <v>31</v>
      </c>
      <c r="D111" s="53"/>
      <c r="E111" s="54"/>
      <c r="F111" s="54"/>
      <c r="G111" s="54"/>
      <c r="H111" s="56"/>
      <c r="I111" s="56"/>
      <c r="J111" s="56"/>
      <c r="K111" s="53"/>
      <c r="L111" s="56"/>
      <c r="M111" s="98"/>
      <c r="N111" s="98"/>
    </row>
    <row r="112" spans="1:14" ht="15.75" customHeight="1" x14ac:dyDescent="0.25">
      <c r="A112" s="79"/>
      <c r="B112" s="80"/>
      <c r="C112" s="53" t="s">
        <v>32</v>
      </c>
      <c r="D112" s="53"/>
      <c r="E112" s="54"/>
      <c r="F112" s="54"/>
      <c r="G112" s="54"/>
      <c r="H112" s="56"/>
      <c r="I112" s="56"/>
      <c r="J112" s="56"/>
      <c r="K112" s="53"/>
      <c r="L112" s="56"/>
      <c r="M112" s="98"/>
      <c r="N112" s="98"/>
    </row>
    <row r="113" spans="1:14" ht="15.75" customHeight="1" x14ac:dyDescent="0.25">
      <c r="A113" s="79"/>
      <c r="B113" s="80"/>
      <c r="C113" s="127" t="s">
        <v>33</v>
      </c>
      <c r="D113" s="53"/>
      <c r="E113" s="54"/>
      <c r="F113" s="54"/>
      <c r="G113" s="54"/>
      <c r="H113" s="56"/>
      <c r="I113" s="56"/>
      <c r="J113" s="56"/>
      <c r="K113" s="53"/>
      <c r="L113" s="56"/>
      <c r="M113" s="98"/>
      <c r="N113" s="98"/>
    </row>
    <row r="114" spans="1:14" ht="15.75" customHeight="1" x14ac:dyDescent="0.25">
      <c r="A114" s="79"/>
      <c r="B114" s="80"/>
      <c r="C114" s="127" t="s">
        <v>51</v>
      </c>
      <c r="D114" s="53"/>
      <c r="E114" s="54"/>
      <c r="F114" s="54"/>
      <c r="G114" s="54"/>
      <c r="H114" s="56"/>
      <c r="I114" s="56"/>
      <c r="J114" s="56"/>
      <c r="K114" s="53"/>
      <c r="L114" s="56"/>
      <c r="M114" s="98"/>
      <c r="N114" s="98"/>
    </row>
    <row r="115" spans="1:14" ht="15.75" customHeight="1" x14ac:dyDescent="0.25">
      <c r="A115" s="79"/>
      <c r="B115" s="80"/>
      <c r="C115" s="127" t="s">
        <v>34</v>
      </c>
      <c r="D115" s="53"/>
      <c r="E115" s="54"/>
      <c r="F115" s="54"/>
      <c r="G115" s="54"/>
      <c r="H115" s="56"/>
      <c r="I115" s="56"/>
      <c r="J115" s="56"/>
      <c r="K115" s="53"/>
      <c r="L115" s="56"/>
      <c r="M115" s="98"/>
      <c r="N115" s="98"/>
    </row>
    <row r="116" spans="1:14" ht="15.75" customHeight="1" x14ac:dyDescent="0.25">
      <c r="A116" s="79"/>
      <c r="B116" s="80"/>
      <c r="C116" s="53" t="s">
        <v>43</v>
      </c>
      <c r="D116" s="53"/>
      <c r="E116" s="54"/>
      <c r="F116" s="54"/>
      <c r="G116" s="54"/>
      <c r="H116" s="56"/>
      <c r="I116" s="56"/>
      <c r="J116" s="56"/>
      <c r="K116" s="53"/>
      <c r="L116" s="56"/>
      <c r="M116" s="98"/>
      <c r="N116" s="98"/>
    </row>
    <row r="117" spans="1:14" ht="15.75" customHeight="1" x14ac:dyDescent="0.25">
      <c r="A117" s="79"/>
      <c r="B117" s="80"/>
      <c r="C117" s="53" t="s">
        <v>93</v>
      </c>
      <c r="D117" s="53"/>
      <c r="E117" s="54"/>
      <c r="F117" s="54"/>
      <c r="G117" s="54"/>
      <c r="H117" s="56"/>
      <c r="I117" s="56"/>
      <c r="J117" s="56"/>
      <c r="K117" s="53"/>
      <c r="L117" s="56"/>
      <c r="M117" s="98"/>
      <c r="N117" s="98"/>
    </row>
    <row r="118" spans="1:14" ht="15.75" customHeight="1" x14ac:dyDescent="0.25">
      <c r="A118" s="79"/>
      <c r="B118" s="80"/>
      <c r="C118" s="53" t="s">
        <v>94</v>
      </c>
      <c r="D118" s="53"/>
      <c r="E118" s="54"/>
      <c r="F118" s="54"/>
      <c r="G118" s="54"/>
      <c r="H118" s="56"/>
      <c r="I118" s="56"/>
      <c r="J118" s="56"/>
      <c r="K118" s="53"/>
      <c r="L118" s="56"/>
      <c r="M118" s="98"/>
      <c r="N118" s="98"/>
    </row>
    <row r="119" spans="1:14" ht="15.75" customHeight="1" x14ac:dyDescent="0.25">
      <c r="A119" s="79"/>
      <c r="B119" s="80"/>
      <c r="C119" s="53" t="s">
        <v>95</v>
      </c>
      <c r="D119" s="53"/>
      <c r="E119" s="54"/>
      <c r="F119" s="54"/>
      <c r="G119" s="54"/>
      <c r="H119" s="56"/>
      <c r="I119" s="56"/>
      <c r="J119" s="56"/>
      <c r="K119" s="53"/>
      <c r="L119" s="56"/>
      <c r="M119" s="98"/>
      <c r="N119" s="98"/>
    </row>
    <row r="120" spans="1:14" ht="15.75" customHeight="1" x14ac:dyDescent="0.25">
      <c r="A120" s="79"/>
      <c r="B120" s="80"/>
      <c r="C120" s="53"/>
      <c r="D120" s="53"/>
      <c r="E120" s="54"/>
      <c r="F120" s="54"/>
      <c r="G120" s="54"/>
      <c r="H120" s="56"/>
      <c r="I120" s="56"/>
      <c r="J120" s="56"/>
      <c r="K120" s="53"/>
      <c r="L120" s="56"/>
      <c r="M120" s="98"/>
      <c r="N120" s="98"/>
    </row>
    <row r="121" spans="1:14" x14ac:dyDescent="0.25">
      <c r="A121" s="109"/>
      <c r="B121" s="80"/>
      <c r="C121" s="136" t="s">
        <v>42</v>
      </c>
      <c r="D121" s="137"/>
      <c r="E121" s="137"/>
      <c r="F121" s="137"/>
      <c r="G121" s="137"/>
      <c r="H121" s="56"/>
      <c r="I121" s="53"/>
      <c r="J121" s="56"/>
      <c r="K121" s="53"/>
      <c r="L121" s="56">
        <f>L123+L131+L132+L133+L134</f>
        <v>1366774.99</v>
      </c>
      <c r="M121" s="118"/>
      <c r="N121" s="123"/>
    </row>
    <row r="122" spans="1:14" x14ac:dyDescent="0.25">
      <c r="A122" s="109"/>
      <c r="B122" s="80"/>
      <c r="C122" s="110" t="s">
        <v>91</v>
      </c>
      <c r="D122" s="111"/>
      <c r="E122" s="112"/>
      <c r="F122" s="112"/>
      <c r="G122" s="112"/>
      <c r="H122" s="56"/>
      <c r="I122" s="53"/>
      <c r="J122" s="56"/>
      <c r="K122" s="53"/>
      <c r="L122" s="56"/>
      <c r="M122" s="98"/>
      <c r="N122" s="123"/>
    </row>
    <row r="123" spans="1:14" x14ac:dyDescent="0.25">
      <c r="A123" s="109"/>
      <c r="B123" s="80"/>
      <c r="C123" s="134" t="s">
        <v>67</v>
      </c>
      <c r="D123" s="135"/>
      <c r="E123" s="135"/>
      <c r="F123" s="135"/>
      <c r="G123" s="135"/>
      <c r="H123" s="56"/>
      <c r="I123" s="56"/>
      <c r="J123" s="107"/>
      <c r="K123" s="113"/>
      <c r="L123" s="107">
        <f>L125+L126+L127+L128+L129</f>
        <v>29408.46</v>
      </c>
      <c r="M123" s="98"/>
      <c r="N123" s="123"/>
    </row>
    <row r="124" spans="1:14" x14ac:dyDescent="0.25">
      <c r="A124" s="109"/>
      <c r="B124" s="80"/>
      <c r="C124" s="132" t="s">
        <v>31</v>
      </c>
      <c r="D124" s="133"/>
      <c r="E124" s="133"/>
      <c r="F124" s="133"/>
      <c r="G124" s="133"/>
      <c r="H124" s="56"/>
      <c r="I124" s="56"/>
      <c r="J124" s="113"/>
      <c r="K124" s="113"/>
      <c r="L124" s="124"/>
      <c r="M124" s="98"/>
      <c r="N124" s="123"/>
    </row>
    <row r="125" spans="1:14" x14ac:dyDescent="0.25">
      <c r="A125" s="109"/>
      <c r="B125" s="80"/>
      <c r="C125" s="134" t="s">
        <v>32</v>
      </c>
      <c r="D125" s="135"/>
      <c r="E125" s="135"/>
      <c r="F125" s="135"/>
      <c r="G125" s="135"/>
      <c r="H125" s="56"/>
      <c r="I125" s="56"/>
      <c r="J125" s="89"/>
      <c r="K125" s="96"/>
      <c r="L125" s="89">
        <f t="shared" ref="L125:L130" si="0">L81+L94+L112</f>
        <v>22009.29</v>
      </c>
      <c r="M125" s="98"/>
      <c r="N125" s="123"/>
    </row>
    <row r="126" spans="1:14" x14ac:dyDescent="0.25">
      <c r="A126" s="109"/>
      <c r="B126" s="80"/>
      <c r="C126" s="134" t="s">
        <v>33</v>
      </c>
      <c r="D126" s="135"/>
      <c r="E126" s="135"/>
      <c r="F126" s="135"/>
      <c r="G126" s="135"/>
      <c r="H126" s="56"/>
      <c r="I126" s="56"/>
      <c r="J126" s="89"/>
      <c r="K126" s="96"/>
      <c r="L126" s="89">
        <f t="shared" si="0"/>
        <v>5548.83</v>
      </c>
      <c r="M126" s="98"/>
      <c r="N126" s="123"/>
    </row>
    <row r="127" spans="1:14" x14ac:dyDescent="0.25">
      <c r="A127" s="109"/>
      <c r="B127" s="80"/>
      <c r="C127" s="134" t="s">
        <v>51</v>
      </c>
      <c r="D127" s="135"/>
      <c r="E127" s="135"/>
      <c r="F127" s="135"/>
      <c r="G127" s="135"/>
      <c r="H127" s="56"/>
      <c r="I127" s="56"/>
      <c r="J127" s="89"/>
      <c r="K127" s="113"/>
      <c r="L127" s="89">
        <f t="shared" si="0"/>
        <v>1410.15</v>
      </c>
      <c r="M127" s="98"/>
      <c r="N127" s="123"/>
    </row>
    <row r="128" spans="1:14" x14ac:dyDescent="0.25">
      <c r="A128" s="109"/>
      <c r="B128" s="80"/>
      <c r="C128" s="134" t="s">
        <v>34</v>
      </c>
      <c r="D128" s="135"/>
      <c r="E128" s="135"/>
      <c r="F128" s="135"/>
      <c r="G128" s="135"/>
      <c r="H128" s="56"/>
      <c r="I128" s="56"/>
      <c r="J128" s="89"/>
      <c r="K128" s="96"/>
      <c r="L128" s="89">
        <f t="shared" si="0"/>
        <v>440.19</v>
      </c>
      <c r="M128" s="98"/>
      <c r="N128" s="123"/>
    </row>
    <row r="129" spans="1:14" x14ac:dyDescent="0.25">
      <c r="A129" s="109"/>
      <c r="B129" s="80"/>
      <c r="C129" s="53" t="s">
        <v>43</v>
      </c>
      <c r="D129" s="114"/>
      <c r="E129" s="115"/>
      <c r="F129" s="115"/>
      <c r="G129" s="115"/>
      <c r="H129" s="56"/>
      <c r="I129" s="56"/>
      <c r="J129" s="89"/>
      <c r="K129" s="96"/>
      <c r="L129" s="89">
        <f t="shared" si="0"/>
        <v>0</v>
      </c>
      <c r="M129" s="98"/>
      <c r="N129" s="123"/>
    </row>
    <row r="130" spans="1:14" x14ac:dyDescent="0.25">
      <c r="A130" s="79"/>
      <c r="B130" s="80"/>
      <c r="C130" s="53" t="s">
        <v>98</v>
      </c>
      <c r="D130" s="114"/>
      <c r="E130" s="115"/>
      <c r="F130" s="115"/>
      <c r="G130" s="115"/>
      <c r="H130" s="56"/>
      <c r="I130" s="56"/>
      <c r="J130" s="89"/>
      <c r="K130" s="113"/>
      <c r="L130" s="89">
        <f t="shared" si="0"/>
        <v>23419.439999999999</v>
      </c>
      <c r="M130" s="98"/>
      <c r="N130" s="123"/>
    </row>
    <row r="131" spans="1:14" x14ac:dyDescent="0.25">
      <c r="A131" s="79"/>
      <c r="B131" s="80"/>
      <c r="C131" s="53" t="s">
        <v>44</v>
      </c>
      <c r="D131" s="114"/>
      <c r="E131" s="115"/>
      <c r="F131" s="115"/>
      <c r="G131" s="115"/>
      <c r="H131" s="56"/>
      <c r="I131" s="56"/>
      <c r="J131" s="89"/>
      <c r="K131" s="113"/>
      <c r="L131" s="89">
        <f t="shared" ref="L131" si="1">L87+L100+L118</f>
        <v>22248.47</v>
      </c>
      <c r="M131" s="98"/>
      <c r="N131" s="123"/>
    </row>
    <row r="132" spans="1:14" x14ac:dyDescent="0.25">
      <c r="A132" s="109"/>
      <c r="B132" s="80"/>
      <c r="C132" s="53" t="s">
        <v>45</v>
      </c>
      <c r="D132" s="114"/>
      <c r="E132" s="115"/>
      <c r="F132" s="115"/>
      <c r="G132" s="115"/>
      <c r="H132" s="56"/>
      <c r="I132" s="56"/>
      <c r="J132" s="89"/>
      <c r="K132" s="113"/>
      <c r="L132" s="89">
        <f>L88+L101+L119</f>
        <v>12412.3</v>
      </c>
      <c r="M132" s="98"/>
      <c r="N132" s="123"/>
    </row>
    <row r="133" spans="1:14" x14ac:dyDescent="0.25">
      <c r="A133" s="109"/>
      <c r="B133" s="80"/>
      <c r="C133" s="53" t="s">
        <v>100</v>
      </c>
      <c r="D133" s="114"/>
      <c r="E133" s="115"/>
      <c r="F133" s="115"/>
      <c r="G133" s="115"/>
      <c r="H133" s="56"/>
      <c r="I133" s="56"/>
      <c r="J133" s="89"/>
      <c r="K133" s="96"/>
      <c r="L133" s="89">
        <f>L103</f>
        <v>1302705.76</v>
      </c>
      <c r="M133" s="98"/>
      <c r="N133" s="123"/>
    </row>
    <row r="134" spans="1:14" x14ac:dyDescent="0.25">
      <c r="A134" s="109"/>
      <c r="B134" s="80"/>
      <c r="C134" s="53" t="s">
        <v>101</v>
      </c>
      <c r="D134" s="114"/>
      <c r="E134" s="115"/>
      <c r="F134" s="115"/>
      <c r="G134" s="115"/>
      <c r="H134" s="56"/>
      <c r="I134" s="56"/>
      <c r="J134" s="89"/>
      <c r="K134" s="96"/>
      <c r="L134" s="107"/>
      <c r="M134" s="98"/>
      <c r="N134" s="123"/>
    </row>
    <row r="135" spans="1:14" x14ac:dyDescent="0.25">
      <c r="A135" s="109"/>
      <c r="B135" s="80"/>
      <c r="C135" s="53"/>
      <c r="D135" s="114"/>
      <c r="E135" s="115"/>
      <c r="F135" s="115"/>
      <c r="G135" s="115"/>
      <c r="H135" s="56"/>
      <c r="I135" s="56"/>
      <c r="J135" s="89"/>
      <c r="K135" s="96"/>
      <c r="L135" s="107"/>
      <c r="M135" s="98"/>
      <c r="N135" s="123"/>
    </row>
    <row r="136" spans="1:14" x14ac:dyDescent="0.25">
      <c r="A136" s="109"/>
      <c r="B136" s="80"/>
      <c r="C136" s="106" t="s">
        <v>99</v>
      </c>
      <c r="D136" s="111"/>
      <c r="E136" s="112"/>
      <c r="F136" s="112"/>
      <c r="G136" s="112"/>
      <c r="H136" s="56"/>
      <c r="I136" s="56"/>
      <c r="J136" s="107"/>
      <c r="K136" s="113"/>
      <c r="L136" s="118"/>
      <c r="M136" s="98"/>
      <c r="N136" s="123"/>
    </row>
    <row r="137" spans="1:14" x14ac:dyDescent="0.25">
      <c r="A137" s="109"/>
      <c r="B137" s="80"/>
      <c r="C137" s="53" t="s">
        <v>56</v>
      </c>
      <c r="D137" s="114"/>
      <c r="E137" s="115"/>
      <c r="F137" s="115"/>
      <c r="G137" s="115"/>
      <c r="H137" s="56"/>
      <c r="I137" s="53"/>
      <c r="J137" s="89"/>
      <c r="K137" s="113"/>
      <c r="L137" s="89"/>
      <c r="M137" s="98"/>
      <c r="N137" s="123"/>
    </row>
    <row r="138" spans="1:14" x14ac:dyDescent="0.25">
      <c r="A138" s="109"/>
      <c r="B138" s="80"/>
      <c r="C138" s="53" t="s">
        <v>58</v>
      </c>
      <c r="D138" s="114"/>
      <c r="E138" s="115"/>
      <c r="F138" s="115"/>
      <c r="G138" s="115"/>
      <c r="H138" s="56"/>
      <c r="I138" s="53"/>
      <c r="J138" s="89"/>
      <c r="K138" s="113"/>
      <c r="L138" s="89"/>
      <c r="M138" s="98"/>
      <c r="N138" s="98"/>
    </row>
    <row r="139" spans="1:14" x14ac:dyDescent="0.25">
      <c r="A139" s="109"/>
      <c r="B139" s="80"/>
      <c r="C139" s="53" t="s">
        <v>70</v>
      </c>
      <c r="D139" s="53"/>
      <c r="E139" s="54"/>
      <c r="F139" s="54"/>
      <c r="G139" s="55">
        <f>G74</f>
        <v>48.8</v>
      </c>
      <c r="H139" s="56"/>
      <c r="I139" s="56"/>
      <c r="J139" s="56"/>
      <c r="K139" s="53"/>
      <c r="L139" s="118"/>
      <c r="M139" s="98"/>
      <c r="N139" s="98"/>
    </row>
    <row r="140" spans="1:14" x14ac:dyDescent="0.25">
      <c r="A140" s="109"/>
      <c r="B140" s="80"/>
      <c r="C140" s="53" t="s">
        <v>71</v>
      </c>
      <c r="D140" s="53"/>
      <c r="E140" s="54"/>
      <c r="F140" s="54"/>
      <c r="G140" s="55">
        <f>G75</f>
        <v>4.2</v>
      </c>
      <c r="H140" s="56"/>
      <c r="I140" s="56"/>
      <c r="J140" s="56"/>
      <c r="K140" s="53"/>
      <c r="L140" s="118"/>
      <c r="M140" s="98"/>
      <c r="N140" s="98"/>
    </row>
    <row r="141" spans="1:14" s="98" customFormat="1" x14ac:dyDescent="0.25">
      <c r="A141" s="1"/>
      <c r="B141" s="80"/>
      <c r="C141" s="80"/>
      <c r="D141" s="53"/>
      <c r="E141" s="54"/>
      <c r="F141" s="54"/>
      <c r="G141" s="54"/>
      <c r="H141" s="56"/>
      <c r="I141" s="56"/>
      <c r="J141" s="56"/>
      <c r="K141" s="53"/>
      <c r="L141" s="56"/>
      <c r="N141" s="118"/>
    </row>
    <row r="142" spans="1:14" x14ac:dyDescent="0.25">
      <c r="M142" s="98"/>
      <c r="N142" s="118"/>
    </row>
    <row r="143" spans="1:14" x14ac:dyDescent="0.25">
      <c r="M143" s="98"/>
      <c r="N143" s="118"/>
    </row>
    <row r="144" spans="1:14" ht="31.5" customHeight="1" x14ac:dyDescent="0.25">
      <c r="B144" s="157" t="s">
        <v>172</v>
      </c>
      <c r="C144" s="157"/>
      <c r="D144" s="157"/>
      <c r="E144" s="157"/>
      <c r="F144" s="157"/>
      <c r="G144" s="157"/>
      <c r="H144" s="157"/>
      <c r="I144" s="157"/>
      <c r="M144" s="98"/>
      <c r="N144" s="118"/>
    </row>
  </sheetData>
  <autoFilter ref="A39:L140"/>
  <mergeCells count="64">
    <mergeCell ref="B144:I144"/>
    <mergeCell ref="C40:K40"/>
    <mergeCell ref="A4:E4"/>
    <mergeCell ref="F4:L4"/>
    <mergeCell ref="A5:E5"/>
    <mergeCell ref="F5:L5"/>
    <mergeCell ref="A6:E6"/>
    <mergeCell ref="F6:L6"/>
    <mergeCell ref="B21:K21"/>
    <mergeCell ref="A7:E7"/>
    <mergeCell ref="F7:L7"/>
    <mergeCell ref="A8:E8"/>
    <mergeCell ref="F8:L8"/>
    <mergeCell ref="A11:L11"/>
    <mergeCell ref="B12:K12"/>
    <mergeCell ref="A14:L14"/>
    <mergeCell ref="A1:E1"/>
    <mergeCell ref="F1:L1"/>
    <mergeCell ref="A2:E2"/>
    <mergeCell ref="F2:L2"/>
    <mergeCell ref="A3:E3"/>
    <mergeCell ref="F3:L3"/>
    <mergeCell ref="B15:K15"/>
    <mergeCell ref="B17:K17"/>
    <mergeCell ref="B18:K18"/>
    <mergeCell ref="A20:L20"/>
    <mergeCell ref="A37:A38"/>
    <mergeCell ref="B37:B38"/>
    <mergeCell ref="C37:C38"/>
    <mergeCell ref="D37:D38"/>
    <mergeCell ref="E37:G37"/>
    <mergeCell ref="C25:L25"/>
    <mergeCell ref="C26:L26"/>
    <mergeCell ref="D28:L28"/>
    <mergeCell ref="G30:I30"/>
    <mergeCell ref="G31:I31"/>
    <mergeCell ref="G32:I32"/>
    <mergeCell ref="J32:K32"/>
    <mergeCell ref="C58:G58"/>
    <mergeCell ref="C59:G59"/>
    <mergeCell ref="C60:G60"/>
    <mergeCell ref="G33:I33"/>
    <mergeCell ref="J33:K33"/>
    <mergeCell ref="H37:L37"/>
    <mergeCell ref="C126:G126"/>
    <mergeCell ref="C127:G127"/>
    <mergeCell ref="C128:G128"/>
    <mergeCell ref="C72:G72"/>
    <mergeCell ref="C73:G73"/>
    <mergeCell ref="C121:G121"/>
    <mergeCell ref="C123:G123"/>
    <mergeCell ref="C124:G124"/>
    <mergeCell ref="C125:G125"/>
    <mergeCell ref="C71:G71"/>
    <mergeCell ref="C67:G67"/>
    <mergeCell ref="C61:G61"/>
    <mergeCell ref="C68:G68"/>
    <mergeCell ref="C69:G69"/>
    <mergeCell ref="C70:G70"/>
    <mergeCell ref="C62:G62"/>
    <mergeCell ref="C63:G63"/>
    <mergeCell ref="C64:G64"/>
    <mergeCell ref="C65:G65"/>
    <mergeCell ref="C66:G66"/>
  </mergeCells>
  <pageMargins left="0.70866141732283472" right="0.70866141732283472" top="0.74803149606299213" bottom="0.74803149606299213" header="0.31496062992125984" footer="0.31496062992125984"/>
  <pageSetup paperSize="9" scale="48" fitToHeight="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0"/>
  <sheetViews>
    <sheetView zoomScaleNormal="100" workbookViewId="0">
      <selection activeCell="B22" sqref="B22"/>
    </sheetView>
  </sheetViews>
  <sheetFormatPr defaultColWidth="9.140625" defaultRowHeight="12.75" x14ac:dyDescent="0.2"/>
  <cols>
    <col min="1" max="1" width="9.140625" style="62"/>
    <col min="2" max="2" width="31.42578125" style="62" customWidth="1"/>
    <col min="3" max="3" width="38.140625" style="62" customWidth="1"/>
    <col min="4" max="4" width="38.28515625" style="62" customWidth="1"/>
    <col min="5" max="7" width="9.140625" style="62"/>
    <col min="8" max="9" width="10" style="62" bestFit="1" customWidth="1"/>
    <col min="10" max="16" width="9.140625" style="62"/>
    <col min="17" max="17" width="10" style="62" bestFit="1" customWidth="1"/>
    <col min="18" max="19" width="9.140625" style="62"/>
    <col min="20" max="20" width="12.140625" style="62" customWidth="1"/>
    <col min="21" max="21" width="9.28515625" style="62" customWidth="1"/>
    <col min="22" max="22" width="13.42578125" style="62" customWidth="1"/>
    <col min="23" max="23" width="14.7109375" style="62" customWidth="1"/>
    <col min="24" max="24" width="15.42578125" style="62" customWidth="1"/>
    <col min="25" max="25" width="10" style="62" customWidth="1"/>
    <col min="26" max="26" width="14.5703125" style="62" customWidth="1"/>
    <col min="27" max="16384" width="9.140625" style="62"/>
  </cols>
  <sheetData>
    <row r="1" spans="1:26" x14ac:dyDescent="0.2">
      <c r="A1" s="166"/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66"/>
      <c r="P1" s="166"/>
      <c r="Q1" s="166"/>
      <c r="R1" s="166"/>
      <c r="S1" s="166"/>
      <c r="T1" s="166"/>
      <c r="U1" s="166"/>
      <c r="V1" s="166"/>
      <c r="W1" s="166"/>
      <c r="X1" s="166"/>
      <c r="Y1" s="166"/>
      <c r="Z1" s="166"/>
    </row>
    <row r="2" spans="1:26" x14ac:dyDescent="0.2">
      <c r="A2" s="167" t="s">
        <v>117</v>
      </c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7"/>
      <c r="P2" s="167"/>
      <c r="Q2" s="167"/>
      <c r="R2" s="167"/>
      <c r="S2" s="167"/>
      <c r="T2" s="167"/>
      <c r="U2" s="167"/>
      <c r="V2" s="167"/>
      <c r="W2" s="167"/>
      <c r="X2" s="167"/>
      <c r="Y2" s="167"/>
      <c r="Z2" s="167"/>
    </row>
    <row r="3" spans="1:26" x14ac:dyDescent="0.2">
      <c r="A3" s="70"/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</row>
    <row r="4" spans="1:26" ht="16.5" x14ac:dyDescent="0.2">
      <c r="A4" s="169" t="str">
        <f>'Пример ЛС РИМ для ФГИС ЦС'!A14:L14</f>
        <v>Объект капитального строительства</v>
      </c>
      <c r="B4" s="170"/>
      <c r="C4" s="170"/>
      <c r="D4" s="170"/>
      <c r="E4" s="170"/>
      <c r="F4" s="170"/>
      <c r="G4" s="170"/>
      <c r="H4" s="170"/>
      <c r="I4" s="170"/>
      <c r="J4" s="170"/>
      <c r="K4" s="170"/>
      <c r="L4" s="170"/>
      <c r="M4" s="170"/>
      <c r="N4" s="170"/>
      <c r="O4" s="170"/>
      <c r="P4" s="170"/>
      <c r="Q4" s="170"/>
      <c r="R4" s="170"/>
      <c r="S4" s="170"/>
      <c r="T4" s="170"/>
      <c r="U4" s="170"/>
      <c r="V4" s="170"/>
      <c r="W4" s="170"/>
      <c r="X4" s="170"/>
      <c r="Y4" s="170"/>
      <c r="Z4" s="170"/>
    </row>
    <row r="5" spans="1:26" x14ac:dyDescent="0.2">
      <c r="A5" s="168" t="s">
        <v>2</v>
      </c>
      <c r="B5" s="168"/>
      <c r="C5" s="168"/>
      <c r="D5" s="168"/>
      <c r="E5" s="168"/>
      <c r="F5" s="168"/>
      <c r="G5" s="168"/>
      <c r="H5" s="168"/>
      <c r="I5" s="168"/>
      <c r="J5" s="168"/>
      <c r="K5" s="168"/>
      <c r="L5" s="168"/>
      <c r="M5" s="168"/>
      <c r="N5" s="168"/>
      <c r="O5" s="168"/>
      <c r="P5" s="168"/>
      <c r="Q5" s="168"/>
      <c r="R5" s="168"/>
      <c r="S5" s="168"/>
      <c r="T5" s="168"/>
      <c r="U5" s="168"/>
      <c r="V5" s="168"/>
      <c r="W5" s="168"/>
      <c r="X5" s="168"/>
      <c r="Y5" s="168"/>
      <c r="Z5" s="168"/>
    </row>
    <row r="6" spans="1:26" ht="13.5" thickBot="1" x14ac:dyDescent="0.25">
      <c r="A6" s="64"/>
    </row>
    <row r="7" spans="1:26" ht="53.25" customHeight="1" thickBot="1" x14ac:dyDescent="0.25">
      <c r="A7" s="161" t="s">
        <v>118</v>
      </c>
      <c r="B7" s="161" t="s">
        <v>144</v>
      </c>
      <c r="C7" s="161" t="s">
        <v>119</v>
      </c>
      <c r="D7" s="161" t="s">
        <v>120</v>
      </c>
      <c r="E7" s="161" t="s">
        <v>121</v>
      </c>
      <c r="F7" s="161" t="s">
        <v>122</v>
      </c>
      <c r="G7" s="161" t="s">
        <v>175</v>
      </c>
      <c r="H7" s="161" t="s">
        <v>146</v>
      </c>
      <c r="I7" s="161" t="s">
        <v>149</v>
      </c>
      <c r="J7" s="164" t="s">
        <v>123</v>
      </c>
      <c r="K7" s="165"/>
      <c r="L7" s="164" t="s">
        <v>124</v>
      </c>
      <c r="M7" s="165"/>
      <c r="N7" s="164" t="s">
        <v>152</v>
      </c>
      <c r="O7" s="171"/>
      <c r="P7" s="165"/>
      <c r="Q7" s="161" t="s">
        <v>148</v>
      </c>
      <c r="R7" s="161" t="s">
        <v>125</v>
      </c>
      <c r="S7" s="161" t="s">
        <v>126</v>
      </c>
      <c r="T7" s="161" t="s">
        <v>127</v>
      </c>
      <c r="U7" s="161" t="s">
        <v>128</v>
      </c>
      <c r="V7" s="161" t="s">
        <v>150</v>
      </c>
      <c r="W7" s="161" t="s">
        <v>151</v>
      </c>
      <c r="X7" s="161" t="s">
        <v>129</v>
      </c>
      <c r="Y7" s="161" t="s">
        <v>130</v>
      </c>
      <c r="Z7" s="161" t="s">
        <v>169</v>
      </c>
    </row>
    <row r="8" spans="1:26" ht="73.5" customHeight="1" thickBot="1" x14ac:dyDescent="0.25">
      <c r="A8" s="162"/>
      <c r="B8" s="162"/>
      <c r="C8" s="162"/>
      <c r="D8" s="162"/>
      <c r="E8" s="162"/>
      <c r="F8" s="162"/>
      <c r="G8" s="162"/>
      <c r="H8" s="162"/>
      <c r="I8" s="162"/>
      <c r="J8" s="65" t="s">
        <v>28</v>
      </c>
      <c r="K8" s="65" t="s">
        <v>147</v>
      </c>
      <c r="L8" s="65" t="s">
        <v>28</v>
      </c>
      <c r="M8" s="65" t="s">
        <v>131</v>
      </c>
      <c r="N8" s="65" t="s">
        <v>132</v>
      </c>
      <c r="O8" s="65" t="s">
        <v>28</v>
      </c>
      <c r="P8" s="65" t="s">
        <v>131</v>
      </c>
      <c r="Q8" s="162"/>
      <c r="R8" s="162"/>
      <c r="S8" s="162"/>
      <c r="T8" s="162"/>
      <c r="U8" s="162"/>
      <c r="V8" s="162"/>
      <c r="W8" s="162"/>
      <c r="X8" s="162"/>
      <c r="Y8" s="162"/>
      <c r="Z8" s="162"/>
    </row>
    <row r="9" spans="1:26" ht="13.5" thickBot="1" x14ac:dyDescent="0.25">
      <c r="A9" s="65">
        <v>1</v>
      </c>
      <c r="B9" s="65">
        <v>2</v>
      </c>
      <c r="C9" s="65">
        <v>3</v>
      </c>
      <c r="D9" s="65">
        <v>4</v>
      </c>
      <c r="E9" s="65">
        <v>5</v>
      </c>
      <c r="F9" s="65">
        <v>6</v>
      </c>
      <c r="G9" s="65">
        <v>7</v>
      </c>
      <c r="H9" s="65">
        <v>8</v>
      </c>
      <c r="I9" s="65">
        <v>9</v>
      </c>
      <c r="J9" s="65">
        <v>10</v>
      </c>
      <c r="K9" s="65">
        <v>11</v>
      </c>
      <c r="L9" s="65">
        <v>12</v>
      </c>
      <c r="M9" s="65">
        <v>13</v>
      </c>
      <c r="N9" s="65">
        <v>14</v>
      </c>
      <c r="O9" s="65">
        <v>15</v>
      </c>
      <c r="P9" s="65">
        <v>16</v>
      </c>
      <c r="Q9" s="65">
        <v>17</v>
      </c>
      <c r="R9" s="65">
        <v>18</v>
      </c>
      <c r="S9" s="65">
        <v>19</v>
      </c>
      <c r="T9" s="65">
        <v>20</v>
      </c>
      <c r="U9" s="65">
        <v>21</v>
      </c>
      <c r="V9" s="65">
        <v>22</v>
      </c>
      <c r="W9" s="65">
        <v>23</v>
      </c>
      <c r="X9" s="65">
        <v>24</v>
      </c>
      <c r="Y9" s="65">
        <v>25</v>
      </c>
      <c r="Z9" s="65">
        <v>26</v>
      </c>
    </row>
    <row r="10" spans="1:26" ht="51.75" thickBot="1" x14ac:dyDescent="0.25">
      <c r="A10" s="66" t="s">
        <v>139</v>
      </c>
      <c r="B10" s="67" t="s">
        <v>173</v>
      </c>
      <c r="C10" s="67" t="s">
        <v>145</v>
      </c>
      <c r="D10" s="67" t="s">
        <v>155</v>
      </c>
      <c r="E10" s="65" t="s">
        <v>35</v>
      </c>
      <c r="F10" s="65" t="s">
        <v>156</v>
      </c>
      <c r="G10" s="75">
        <v>2450</v>
      </c>
      <c r="H10" s="75">
        <f>G10/1.2</f>
        <v>2041.67</v>
      </c>
      <c r="I10" s="75">
        <f>H10/0.5</f>
        <v>4083.34</v>
      </c>
      <c r="J10" s="67"/>
      <c r="K10" s="67"/>
      <c r="L10" s="67"/>
      <c r="M10" s="67"/>
      <c r="N10" s="67"/>
      <c r="O10" s="67"/>
      <c r="P10" s="67"/>
      <c r="Q10" s="76">
        <f>I10</f>
        <v>4083.34</v>
      </c>
      <c r="R10" s="65">
        <v>2024</v>
      </c>
      <c r="S10" s="65" t="s">
        <v>142</v>
      </c>
      <c r="T10" s="65" t="s">
        <v>165</v>
      </c>
      <c r="U10" s="67"/>
      <c r="V10" s="65" t="s">
        <v>163</v>
      </c>
      <c r="W10" s="65" t="s">
        <v>162</v>
      </c>
      <c r="X10" s="71" t="s">
        <v>164</v>
      </c>
      <c r="Y10" s="65"/>
      <c r="Z10" s="65">
        <v>2</v>
      </c>
    </row>
    <row r="11" spans="1:26" ht="36" customHeight="1" thickBot="1" x14ac:dyDescent="0.25">
      <c r="A11" s="66" t="s">
        <v>140</v>
      </c>
      <c r="B11" s="67" t="s">
        <v>170</v>
      </c>
      <c r="C11" s="67" t="s">
        <v>145</v>
      </c>
      <c r="D11" s="67" t="s">
        <v>157</v>
      </c>
      <c r="E11" s="65" t="s">
        <v>35</v>
      </c>
      <c r="F11" s="65" t="s">
        <v>35</v>
      </c>
      <c r="G11" s="75">
        <v>5100</v>
      </c>
      <c r="H11" s="75">
        <f>G11/1.2</f>
        <v>4250</v>
      </c>
      <c r="I11" s="75">
        <f>H11</f>
        <v>4250</v>
      </c>
      <c r="J11" s="67"/>
      <c r="K11" s="67"/>
      <c r="L11" s="67"/>
      <c r="M11" s="67"/>
      <c r="N11" s="67"/>
      <c r="O11" s="67"/>
      <c r="P11" s="67"/>
      <c r="Q11" s="76">
        <f>I11</f>
        <v>4250</v>
      </c>
      <c r="R11" s="65">
        <v>2024</v>
      </c>
      <c r="S11" s="65" t="s">
        <v>142</v>
      </c>
      <c r="T11" s="65" t="s">
        <v>168</v>
      </c>
      <c r="U11" s="67"/>
      <c r="V11" s="65" t="s">
        <v>167</v>
      </c>
      <c r="W11" s="65" t="s">
        <v>166</v>
      </c>
      <c r="X11" s="71" t="s">
        <v>171</v>
      </c>
      <c r="Y11" s="65"/>
      <c r="Z11" s="65">
        <v>2</v>
      </c>
    </row>
    <row r="12" spans="1:26" x14ac:dyDescent="0.2">
      <c r="A12" s="64"/>
      <c r="B12" s="77" t="s">
        <v>174</v>
      </c>
    </row>
    <row r="13" spans="1:26" x14ac:dyDescent="0.2">
      <c r="A13" s="64"/>
    </row>
    <row r="14" spans="1:26" x14ac:dyDescent="0.2">
      <c r="A14" s="64"/>
    </row>
    <row r="15" spans="1:26" ht="13.5" thickBot="1" x14ac:dyDescent="0.25">
      <c r="A15" s="68"/>
      <c r="B15" s="68" t="s">
        <v>133</v>
      </c>
      <c r="C15" s="72"/>
      <c r="D15" s="72"/>
      <c r="E15" s="68"/>
      <c r="F15" s="72"/>
      <c r="G15" s="73"/>
      <c r="H15" s="73"/>
      <c r="I15" s="73"/>
    </row>
    <row r="16" spans="1:26" ht="21.75" customHeight="1" thickBot="1" x14ac:dyDescent="0.25">
      <c r="A16" s="68"/>
      <c r="B16" s="68"/>
      <c r="C16" s="74" t="s">
        <v>134</v>
      </c>
      <c r="D16" s="74" t="s">
        <v>135</v>
      </c>
      <c r="E16" s="68"/>
      <c r="F16" s="163" t="s">
        <v>136</v>
      </c>
      <c r="G16" s="163"/>
      <c r="H16" s="163"/>
      <c r="I16" s="163"/>
      <c r="V16" s="65"/>
    </row>
    <row r="17" spans="1:9" ht="13.5" thickBot="1" x14ac:dyDescent="0.25">
      <c r="A17" s="68"/>
      <c r="B17" s="68" t="s">
        <v>137</v>
      </c>
      <c r="C17" s="72"/>
      <c r="D17" s="63"/>
      <c r="E17" s="68"/>
      <c r="F17" s="72"/>
      <c r="G17" s="73"/>
      <c r="H17" s="73"/>
      <c r="I17" s="73"/>
    </row>
    <row r="18" spans="1:9" ht="26.25" customHeight="1" x14ac:dyDescent="0.2">
      <c r="A18" s="68"/>
      <c r="B18" s="68"/>
      <c r="C18" s="74" t="s">
        <v>134</v>
      </c>
      <c r="D18" s="74" t="s">
        <v>135</v>
      </c>
      <c r="E18" s="68"/>
      <c r="F18" s="163" t="s">
        <v>136</v>
      </c>
      <c r="G18" s="163"/>
      <c r="H18" s="163"/>
      <c r="I18" s="163"/>
    </row>
    <row r="19" spans="1:9" ht="13.5" thickBot="1" x14ac:dyDescent="0.25">
      <c r="A19" s="68"/>
      <c r="B19" s="68" t="s">
        <v>138</v>
      </c>
      <c r="C19" s="72"/>
      <c r="D19" s="63"/>
      <c r="E19" s="68"/>
      <c r="F19" s="72"/>
      <c r="G19" s="73"/>
      <c r="H19" s="73"/>
      <c r="I19" s="73"/>
    </row>
    <row r="20" spans="1:9" ht="24" customHeight="1" x14ac:dyDescent="0.2">
      <c r="A20" s="68"/>
      <c r="B20" s="69"/>
      <c r="C20" s="74" t="s">
        <v>134</v>
      </c>
      <c r="D20" s="74" t="s">
        <v>135</v>
      </c>
      <c r="E20" s="68"/>
      <c r="F20" s="163" t="s">
        <v>136</v>
      </c>
      <c r="G20" s="163"/>
      <c r="H20" s="163"/>
      <c r="I20" s="163"/>
    </row>
  </sheetData>
  <mergeCells count="29">
    <mergeCell ref="Z7:Z8"/>
    <mergeCell ref="A1:Z1"/>
    <mergeCell ref="A2:Z2"/>
    <mergeCell ref="A5:Z5"/>
    <mergeCell ref="Q7:Q8"/>
    <mergeCell ref="R7:R8"/>
    <mergeCell ref="S7:S8"/>
    <mergeCell ref="T7:T8"/>
    <mergeCell ref="U7:U8"/>
    <mergeCell ref="V7:V8"/>
    <mergeCell ref="G7:G8"/>
    <mergeCell ref="H7:H8"/>
    <mergeCell ref="I7:I8"/>
    <mergeCell ref="A4:Z4"/>
    <mergeCell ref="N7:P7"/>
    <mergeCell ref="A7:A8"/>
    <mergeCell ref="F16:I16"/>
    <mergeCell ref="F18:I18"/>
    <mergeCell ref="F20:I20"/>
    <mergeCell ref="J7:K7"/>
    <mergeCell ref="L7:M7"/>
    <mergeCell ref="W7:W8"/>
    <mergeCell ref="X7:X8"/>
    <mergeCell ref="Y7:Y8"/>
    <mergeCell ref="B7:B8"/>
    <mergeCell ref="C7:C8"/>
    <mergeCell ref="D7:D8"/>
    <mergeCell ref="E7:E8"/>
    <mergeCell ref="F7:F8"/>
  </mergeCells>
  <hyperlinks>
    <hyperlink ref="X10" r:id="rId1"/>
    <hyperlink ref="X11" r:id="rId2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Пример ЛС РИМ для ФГИС ЦС</vt:lpstr>
      <vt:lpstr>КА на перевозку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 В. Ильина</dc:creator>
  <cp:lastModifiedBy>Милютина Анна Владимировна</cp:lastModifiedBy>
  <cp:lastPrinted>2022-11-18T09:54:30Z</cp:lastPrinted>
  <dcterms:created xsi:type="dcterms:W3CDTF">1998-06-28T10:39:47Z</dcterms:created>
  <dcterms:modified xsi:type="dcterms:W3CDTF">2024-12-06T07:57:53Z</dcterms:modified>
</cp:coreProperties>
</file>