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50" windowHeight="8760"/>
  </bookViews>
  <sheets>
    <sheet name="индексы к СМР" sheetId="5" r:id="rId1"/>
    <sheet name="индексы по элементам затрат" sheetId="7" r:id="rId2"/>
    <sheet name="ПП468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J15" i="5"/>
  <c r="K15" i="5"/>
  <c r="B40" i="7" l="1"/>
  <c r="C40" i="7" s="1"/>
  <c r="D40" i="7" s="1"/>
  <c r="E40" i="7" s="1"/>
  <c r="F40" i="7" s="1"/>
  <c r="G40" i="7" s="1"/>
  <c r="J16" i="5" l="1"/>
  <c r="K16" i="5" s="1"/>
  <c r="F32" i="7" l="1"/>
  <c r="B41" i="7"/>
  <c r="F34" i="7" l="1"/>
  <c r="G33" i="7"/>
  <c r="H33" i="7" s="1"/>
  <c r="H32" i="7" s="1"/>
  <c r="H34" i="7" s="1"/>
  <c r="C16" i="7"/>
  <c r="C24" i="7"/>
  <c r="C34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B15" i="7"/>
  <c r="G16" i="5"/>
  <c r="H16" i="5" s="1"/>
  <c r="D16" i="5"/>
  <c r="E16" i="5" s="1"/>
  <c r="C15" i="7" l="1"/>
  <c r="D15" i="7" s="1"/>
  <c r="E15" i="7" s="1"/>
  <c r="F15" i="7" s="1"/>
  <c r="G15" i="7" s="1"/>
  <c r="H15" i="7" s="1"/>
  <c r="C41" i="7"/>
  <c r="E24" i="7"/>
  <c r="E16" i="7"/>
  <c r="B15" i="5"/>
  <c r="C15" i="5" s="1"/>
  <c r="D15" i="5" s="1"/>
  <c r="E15" i="5" s="1"/>
  <c r="E34" i="7" l="1"/>
  <c r="F15" i="5"/>
  <c r="G15" i="5" s="1"/>
  <c r="H15" i="5" s="1"/>
  <c r="I15" i="5" s="1"/>
  <c r="D34" i="7" l="1"/>
  <c r="D41" i="7" s="1"/>
  <c r="E41" i="7" s="1"/>
  <c r="F41" i="7" s="1"/>
  <c r="G41" i="7" l="1"/>
</calcChain>
</file>

<file path=xl/sharedStrings.xml><?xml version="1.0" encoding="utf-8"?>
<sst xmlns="http://schemas.openxmlformats.org/spreadsheetml/2006/main" count="165" uniqueCount="117">
  <si>
    <t>Сметная стоимость эксплуатации машин и механизмов</t>
  </si>
  <si>
    <t>Сметная оплата труда рабочих</t>
  </si>
  <si>
    <t>Сметная оплата труда машинистов</t>
  </si>
  <si>
    <t>Сметная стоимость материалов, изделий и конструкций</t>
  </si>
  <si>
    <t>Накладные расходы</t>
  </si>
  <si>
    <t>Сметная прибыль</t>
  </si>
  <si>
    <t xml:space="preserve">оплата труда - </t>
  </si>
  <si>
    <t xml:space="preserve">материалы, изделия и конструкции - </t>
  </si>
  <si>
    <t xml:space="preserve">эксплуатация машин и механизмов - </t>
  </si>
  <si>
    <t>(с использованием индексов изменения сметной стоимости строительства, рассчитываемых по элементам прямых затрат)</t>
  </si>
  <si>
    <t xml:space="preserve"> </t>
  </si>
  <si>
    <t>РАСЧЕТ № СР-__</t>
  </si>
  <si>
    <t>(наименование объекта капитального строительства)</t>
  </si>
  <si>
    <t>(с использованием индексов изменения сметной стоимости строительства, рассчитываемых к сметной стоимости строительно-монтажных работ в целом по объекту строительства)</t>
  </si>
  <si>
    <t>Составил:</t>
  </si>
  <si>
    <t>Проверил:</t>
  </si>
  <si>
    <t>№ пп</t>
  </si>
  <si>
    <t>1.1</t>
  </si>
  <si>
    <t>1.2</t>
  </si>
  <si>
    <t>______________________________________________________________________________</t>
  </si>
  <si>
    <t>(должность)</t>
  </si>
  <si>
    <t>(подпись)</t>
  </si>
  <si>
    <t>(расшифровка подписи)</t>
  </si>
  <si>
    <t>__________________________________________</t>
  </si>
  <si>
    <t>Наименование объекта капитального строительства</t>
  </si>
  <si>
    <t>Индекс*</t>
  </si>
  <si>
    <t>Индекс**</t>
  </si>
  <si>
    <t xml:space="preserve">Пример определения норматива расходов заказчика на осуществление строительного контроля </t>
  </si>
  <si>
    <t>утвержденным постановлением Правительства Российской Федерации от 21.06.2010 № 468, при определении сметной стоимости строительства ресурсно-индексным методом</t>
  </si>
  <si>
    <t xml:space="preserve">в соответствии с Положением о проведении строительного контроля при осуществлении строительства, реконструкции и капитального ремонта объектов капитального строительства, </t>
  </si>
  <si>
    <t>Определение норматива расходов заказчика на осуществление строительного контроля</t>
  </si>
  <si>
    <t>в базисном уровне цен по состоянию на 01.01.2000</t>
  </si>
  <si>
    <r>
      <t xml:space="preserve">Сметная стоимость строительства по итогам глав 1-12 ССР (графы 4, 5, 6 и 7) (за исключением расходов на приобретение земельных участков) </t>
    </r>
    <r>
      <rPr>
        <b/>
        <sz val="11"/>
        <color theme="1"/>
        <rFont val="Times New Roman"/>
        <family val="1"/>
        <charset val="204"/>
      </rPr>
      <t>в базисном уровне цен по состоянию на 01.01.2000</t>
    </r>
  </si>
  <si>
    <t>млн.руб.</t>
  </si>
  <si>
    <t>Норматив затрат на осуществление строительного контроля***, %</t>
  </si>
  <si>
    <t xml:space="preserve">*** в соответствии с приложением к Положению о проведении строительного контроля при осуществлении строительства, реконструкции и капитального ремонта объектов капитального строительства, </t>
  </si>
  <si>
    <t>утвержденному постановлением Правительства Российской Федерации от 21.06.2010 № 468.</t>
  </si>
  <si>
    <t>______________________</t>
  </si>
  <si>
    <t>Перевозка*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</si>
  <si>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</si>
  <si>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</si>
  <si>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</si>
  <si>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</si>
  <si>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</si>
  <si>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</si>
  <si>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</si>
  <si>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</si>
  <si>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</si>
  <si>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</si>
  <si>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</si>
  <si>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</si>
  <si>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ОСР № ОС _________</t>
  </si>
  <si>
    <t>Итого</t>
  </si>
  <si>
    <t>Коэффициент пересчета</t>
  </si>
  <si>
    <t>Оборудование</t>
  </si>
  <si>
    <t>3.1</t>
  </si>
  <si>
    <t>Приложение</t>
  </si>
  <si>
    <t>к Положению о проведении</t>
  </si>
  <si>
    <t>строительного контроля при</t>
  </si>
  <si>
    <t>осуществлении строительства,</t>
  </si>
  <si>
    <t>реконструкции и капитального</t>
  </si>
  <si>
    <t>ремонта объектов</t>
  </si>
  <si>
    <t>капитального строительства</t>
  </si>
  <si>
    <t>НОРМАТИВЫ РАСХОДОВ</t>
  </si>
  <si>
    <t>ЗАКАЗЧИКА НА ОСУЩЕСТВЛЕНИЕ СТРОИТЕЛЬНОГО КОНТРОЛЯ</t>
  </si>
  <si>
    <t>ПРИ СТРОИТЕЛЬСТВЕ ОБЪЕКТОВ КАПИТАЛЬНОГО СТРОИТЕЛЬСТВА,</t>
  </si>
  <si>
    <t>ФИНАНСИРУЕМЫХ ПОЛНОСТЬЮ ИЛИ ЧАСТИЧНО С ПРИВЛЕЧЕНИЕМ</t>
  </si>
  <si>
    <t>СРЕДСТВ ФЕДЕРАЛЬНОГО БЮДЖЕТА, И НОРМАТИВЫ ЧИСЛЕННОСТИ</t>
  </si>
  <si>
    <t>РАБОТНИКОВ ЗАКАЗЧИКА, НА КОТОРЫХ В УСТАНОВЛЕННОМ</t>
  </si>
  <si>
    <t>ПОРЯДКЕ ВОЗЛАГАЕТСЯ ОБЯЗАННОСТЬ ПО ОСУЩЕСТВЛЕНИЮ</t>
  </si>
  <si>
    <t>СТРОИТЕЛЬНОГО КОНТРОЛЯ</t>
  </si>
  <si>
    <t>Стоимость строительства в базисном уровне цен по состоянию на 1 января 2000 г. (млн. рублей)</t>
  </si>
  <si>
    <t>Норматив расходов заказчика на осуществление строительного контроля (процентов)</t>
  </si>
  <si>
    <t>до 30</t>
  </si>
  <si>
    <t>от 30 до 50</t>
  </si>
  <si>
    <t>от 50 до 70</t>
  </si>
  <si>
    <t>от 70 до 90</t>
  </si>
  <si>
    <t>от 90 до 125</t>
  </si>
  <si>
    <t>от 125 до 150</t>
  </si>
  <si>
    <t>от 150 до 200</t>
  </si>
  <si>
    <t>от 200 до 300</t>
  </si>
  <si>
    <t>от 300 до 400</t>
  </si>
  <si>
    <t>от 400 до 500</t>
  </si>
  <si>
    <t>от 500 до 600</t>
  </si>
  <si>
    <t>от 600 до 750</t>
  </si>
  <si>
    <t>от 750 до 900</t>
  </si>
  <si>
    <t>Примечание. При стоимости строительства более 900 млн. рублей в базисном уровне цен по состоянию на 1 января 2000 г.:</t>
  </si>
  <si>
    <t>а) нормативы расходов на осуществление строительного контроля заказчика определяются по формуле</t>
  </si>
  <si>
    <t>где:</t>
  </si>
  <si>
    <t>Н - норматив расходов на осуществление строительного контроля заказчика в процентах;</t>
  </si>
  <si>
    <t>С - стоимость строительства в базисном уровне цен по состоянию на 1 января 2000 г.;</t>
  </si>
  <si>
    <t>** Индексы по элементам прямых затрат по виду объекта "Многоквартирные жилые дома: панельные" на II квартал 2023 г. для Алтайского края согласно письму Минстроя России от 23.05.2023 № 29735-АЛ/09:</t>
  </si>
  <si>
    <t>*** Индекс, рассчитываемый к сметной стоимости оборудования, по отрасли "Жилищное строительство" на II квартал 2023 г. согласно письму Минстроя России от 11.05.2023 № 26728-ИФ/09:</t>
  </si>
  <si>
    <t>Индекс***</t>
  </si>
  <si>
    <t>**** в соответствии с приложением к Положению о проведении строительного контроля при осуществлении строительства, реконструкции и капитального ремонта объектов капитального строительства, утвержденному постановлением Правительства Российской Федерации от 21.06.2010 № 468.</t>
  </si>
  <si>
    <t>Норматив затрат на осуществление строительного контроля****, %</t>
  </si>
  <si>
    <t>тыс.руб.</t>
  </si>
  <si>
    <r>
      <t>Сметная стоимость оборудования по итогам глав 1-12 ССР (графа 6)</t>
    </r>
    <r>
      <rPr>
        <b/>
        <sz val="11"/>
        <color theme="1"/>
        <rFont val="Times New Roman"/>
        <family val="1"/>
        <charset val="204"/>
      </rPr>
      <t>, тыс.руб.</t>
    </r>
  </si>
  <si>
    <t>в текущем уровне цен по состоянию на II кв. 2023</t>
  </si>
  <si>
    <t>(пример условный)</t>
  </si>
  <si>
    <t xml:space="preserve">   Многоквартирный жилой дом панельный. Алтайский край  </t>
  </si>
  <si>
    <t>Строительство железной дороги. Ростовская область</t>
  </si>
  <si>
    <t>Шифр сметного расчета / Наименования статей затрат</t>
  </si>
  <si>
    <t xml:space="preserve">* Индекс, рассчитываемый к сметной стоимости строительно-монтажных работ в целом по объекту строительства, по виду объекта "Железные дороги" на II квартал 2023 г. для Ростовской области согласно письму </t>
  </si>
  <si>
    <t>Минстроя России от 17.05.2023 № 28039-ИФ/09:</t>
  </si>
  <si>
    <t>** Индекс, рассчитываемый к сметной стоимости оборудования, по отрасли "Транспорт" на II квартал 2023 г. согласно письму Минстроя России от 11.05.2023 № 26728-ИФ/09:</t>
  </si>
  <si>
    <r>
      <t>Сметная стоимость строительства по итогам глав 1-12 ССР (графы 4, 5 и 7) (за исключением расходов на приобретение земельных участков)</t>
    </r>
    <r>
      <rPr>
        <b/>
        <sz val="11"/>
        <color theme="1"/>
        <rFont val="Times New Roman"/>
        <family val="1"/>
        <charset val="204"/>
      </rPr>
      <t>, тыс.руб.</t>
    </r>
  </si>
  <si>
    <t>в текущем уровне цен по состоянию
на II кв. 2023</t>
  </si>
  <si>
    <r>
      <t>Н=0,04193*С</t>
    </r>
    <r>
      <rPr>
        <vertAlign val="superscript"/>
        <sz val="12"/>
        <color theme="1"/>
        <rFont val="Times New Roman"/>
        <family val="1"/>
        <charset val="204"/>
      </rPr>
      <t>0,8022</t>
    </r>
    <r>
      <rPr>
        <sz val="12"/>
        <color theme="1"/>
        <rFont val="Times New Roman"/>
        <family val="1"/>
        <charset val="204"/>
      </rPr>
      <t>/С</t>
    </r>
  </si>
  <si>
    <r>
      <t>С</t>
    </r>
    <r>
      <rPr>
        <vertAlign val="superscript"/>
        <sz val="12"/>
        <color theme="1"/>
        <rFont val="Times New Roman"/>
        <family val="1"/>
        <charset val="204"/>
      </rPr>
      <t>0,8022</t>
    </r>
    <r>
      <rPr>
        <sz val="12"/>
        <color theme="1"/>
        <rFont val="Times New Roman"/>
        <family val="1"/>
        <charset val="204"/>
      </rPr>
      <t xml:space="preserve"> - стоимость строительства в базисном уровне цен по состоянию на 1 января 2000 г., возведенная в степень 0,8022;</t>
    </r>
  </si>
  <si>
    <t>Сметная стоимость строительства</t>
  </si>
  <si>
    <r>
      <t xml:space="preserve">по итогам глав 1-12 ССР (за исключением сметной стоимости строительно-монтажных работ, включенных в главы 1-7 ССР (графы 4 и 5), сметной стоимости оборудования и расходов на приобретение земельных участков), </t>
    </r>
    <r>
      <rPr>
        <b/>
        <sz val="11"/>
        <color theme="1"/>
        <rFont val="Times New Roman"/>
        <family val="1"/>
        <charset val="204"/>
      </rPr>
      <t>тыс.руб.</t>
    </r>
  </si>
  <si>
    <t>* за исключением затрат на дополнительную перевозку, рассчитываемых в соответствии с пунктом 63 Методики определения сметной стоимости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Федерации, утвержденной приказом Минстроя России от 04.08.2020 № 421/пр.</t>
  </si>
  <si>
    <r>
      <t>Сметная стоимость строительства по итогам глав 1-7 ССР
(графы 4 и 5)</t>
    </r>
    <r>
      <rPr>
        <b/>
        <sz val="11"/>
        <color theme="1"/>
        <rFont val="Times New Roman"/>
        <family val="1"/>
        <charset val="204"/>
      </rPr>
      <t>, тыс.руб.</t>
    </r>
  </si>
  <si>
    <r>
      <t>Сметная стоимость оборудования по итогам глав 1-12 ССР
(графа 6)</t>
    </r>
    <r>
      <rPr>
        <b/>
        <sz val="11"/>
        <color theme="1"/>
        <rFont val="Times New Roman"/>
        <family val="1"/>
        <charset val="204"/>
      </rPr>
      <t>, тыс.руб.</t>
    </r>
  </si>
  <si>
    <r>
      <t xml:space="preserve">по итогам глав 1-12 ССР (графы 4, 5, 6 и 7)
(за исключением расходов на приобретение земельных участков)
</t>
    </r>
    <r>
      <rPr>
        <b/>
        <sz val="11"/>
        <color theme="1"/>
        <rFont val="Times New Roman"/>
        <family val="1"/>
        <charset val="204"/>
      </rPr>
      <t>в текущем уровне цен по состоянию на II кв. 2023, тыс.руб.</t>
    </r>
  </si>
  <si>
    <r>
      <t xml:space="preserve">по итогам глав 1-12 ССР (графы 4, 5, 6 и 7) (за исключением расходов на приобретение земельных участков)
</t>
    </r>
    <r>
      <rPr>
        <b/>
        <sz val="11"/>
        <color theme="1"/>
        <rFont val="Times New Roman"/>
        <family val="1"/>
        <charset val="204"/>
      </rPr>
      <t>в базисном уровне цен по состоянию на 01.01.2000,
млн.руб.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</si>
</sst>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Fill="0" applyProtection="0"/>
    <xf numFmtId="0" fontId="7" fillId="0" borderId="0"/>
  </cellStyleXfs>
  <cellXfs count="7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2" fillId="0" borderId="0" xfId="1" applyFont="1" applyFill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3">
    <cellStyle name="Обычный" xfId="0" builtinId="0"/>
    <cellStyle name="Обычный 3 2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="70" zoomScaleNormal="70" workbookViewId="0">
      <selection activeCell="Q22" sqref="Q22"/>
    </sheetView>
  </sheetViews>
  <sheetFormatPr defaultRowHeight="15" x14ac:dyDescent="0.25"/>
  <cols>
    <col min="1" max="1" width="10.7109375" customWidth="1"/>
    <col min="2" max="2" width="48.140625" style="1" customWidth="1"/>
    <col min="3" max="3" width="15.7109375" style="1" customWidth="1"/>
    <col min="4" max="4" width="10.85546875" style="1" customWidth="1"/>
    <col min="5" max="5" width="15.5703125" style="1" customWidth="1"/>
    <col min="6" max="6" width="15.7109375" style="1" customWidth="1"/>
    <col min="7" max="7" width="10.42578125" style="1" customWidth="1"/>
    <col min="8" max="8" width="15.28515625" style="1" customWidth="1"/>
    <col min="9" max="9" width="16.85546875" style="1" customWidth="1"/>
    <col min="10" max="10" width="16.85546875" style="27" customWidth="1"/>
    <col min="11" max="11" width="15.5703125" style="1" customWidth="1"/>
  </cols>
  <sheetData>
    <row r="1" spans="1:15" x14ac:dyDescent="0.25">
      <c r="A1" s="58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5" ht="15" customHeight="1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5" ht="15" customHeight="1" x14ac:dyDescent="0.25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5" ht="15" customHeight="1" x14ac:dyDescent="0.25">
      <c r="A5" s="57" t="s">
        <v>99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5" ht="15" customHeight="1" x14ac:dyDescent="0.25"/>
    <row r="7" spans="1:15" ht="15" customHeight="1" x14ac:dyDescent="0.25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17"/>
      <c r="M7" s="17"/>
      <c r="N7" s="17"/>
      <c r="O7" s="17"/>
    </row>
    <row r="8" spans="1:15" ht="15" customHeight="1" x14ac:dyDescent="0.25">
      <c r="A8" s="61" t="s">
        <v>30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8"/>
      <c r="M8" s="8"/>
      <c r="N8" s="8"/>
      <c r="O8" s="8"/>
    </row>
    <row r="9" spans="1:15" ht="15" customHeight="1" x14ac:dyDescent="0.25">
      <c r="B9" s="61" t="s">
        <v>10</v>
      </c>
      <c r="C9" s="61"/>
      <c r="D9" s="61"/>
      <c r="E9" s="61"/>
      <c r="F9" s="61"/>
      <c r="G9" s="61"/>
      <c r="H9" s="61"/>
      <c r="I9" s="61"/>
      <c r="J9" s="61"/>
      <c r="K9" s="61"/>
      <c r="L9" s="8"/>
      <c r="M9" s="8"/>
      <c r="N9" s="8"/>
      <c r="O9" s="8"/>
    </row>
    <row r="10" spans="1:15" x14ac:dyDescent="0.25">
      <c r="A10" s="63" t="s">
        <v>101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18"/>
      <c r="M10" s="18"/>
      <c r="N10" s="18"/>
      <c r="O10" s="19"/>
    </row>
    <row r="11" spans="1:15" ht="15" customHeight="1" x14ac:dyDescent="0.25">
      <c r="A11" s="62" t="s">
        <v>12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20"/>
      <c r="M11" s="20"/>
      <c r="N11" s="20"/>
      <c r="O11" s="20"/>
    </row>
    <row r="12" spans="1:15" ht="15" customHeight="1" x14ac:dyDescent="0.25">
      <c r="B12" s="10"/>
      <c r="C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07.25" customHeight="1" x14ac:dyDescent="0.25">
      <c r="A13" s="68" t="s">
        <v>16</v>
      </c>
      <c r="B13" s="68" t="s">
        <v>24</v>
      </c>
      <c r="C13" s="65" t="s">
        <v>106</v>
      </c>
      <c r="D13" s="66"/>
      <c r="E13" s="67"/>
      <c r="F13" s="65" t="s">
        <v>97</v>
      </c>
      <c r="G13" s="66"/>
      <c r="H13" s="67"/>
      <c r="I13" s="70" t="s">
        <v>32</v>
      </c>
      <c r="J13" s="71"/>
      <c r="K13" s="68" t="s">
        <v>34</v>
      </c>
    </row>
    <row r="14" spans="1:15" ht="64.5" customHeight="1" x14ac:dyDescent="0.25">
      <c r="A14" s="69"/>
      <c r="B14" s="69"/>
      <c r="C14" s="2" t="s">
        <v>107</v>
      </c>
      <c r="D14" s="2" t="s">
        <v>25</v>
      </c>
      <c r="E14" s="2" t="s">
        <v>31</v>
      </c>
      <c r="F14" s="2" t="s">
        <v>107</v>
      </c>
      <c r="G14" s="2" t="s">
        <v>26</v>
      </c>
      <c r="H14" s="2" t="s">
        <v>31</v>
      </c>
      <c r="I14" s="2" t="s">
        <v>96</v>
      </c>
      <c r="J14" s="2" t="s">
        <v>33</v>
      </c>
      <c r="K14" s="69"/>
    </row>
    <row r="15" spans="1:15" x14ac:dyDescent="0.25">
      <c r="A15" s="2">
        <v>1</v>
      </c>
      <c r="B15" s="2">
        <f>A15+1</f>
        <v>2</v>
      </c>
      <c r="C15" s="2">
        <f t="shared" ref="C15" si="0">B15+1</f>
        <v>3</v>
      </c>
      <c r="D15" s="2">
        <f t="shared" ref="D15" si="1">C15+1</f>
        <v>4</v>
      </c>
      <c r="E15" s="2">
        <f>D15+1</f>
        <v>5</v>
      </c>
      <c r="F15" s="2">
        <f t="shared" ref="F15" si="2">E15+1</f>
        <v>6</v>
      </c>
      <c r="G15" s="2">
        <f t="shared" ref="G15" si="3">F15+1</f>
        <v>7</v>
      </c>
      <c r="H15" s="2">
        <f t="shared" ref="H15" si="4">G15+1</f>
        <v>8</v>
      </c>
      <c r="I15" s="2">
        <f t="shared" ref="I15" si="5">H15+1</f>
        <v>9</v>
      </c>
      <c r="J15" s="51">
        <f t="shared" ref="J15" si="6">I15+1</f>
        <v>10</v>
      </c>
      <c r="K15" s="51">
        <f t="shared" ref="K15" si="7">J15+1</f>
        <v>11</v>
      </c>
    </row>
    <row r="16" spans="1:15" ht="32.25" customHeight="1" x14ac:dyDescent="0.25">
      <c r="A16" s="28">
        <v>1</v>
      </c>
      <c r="B16" s="30" t="s">
        <v>101</v>
      </c>
      <c r="C16" s="7">
        <v>8000000</v>
      </c>
      <c r="D16" s="7">
        <f>C19</f>
        <v>9.2799999999999994</v>
      </c>
      <c r="E16" s="31">
        <f>C16/D16</f>
        <v>862068.96551724139</v>
      </c>
      <c r="F16" s="31">
        <v>700000</v>
      </c>
      <c r="G16" s="28">
        <f>K20</f>
        <v>5.63</v>
      </c>
      <c r="H16" s="7">
        <f>F16/G16</f>
        <v>124333.92539964477</v>
      </c>
      <c r="I16" s="7">
        <f>E16+H16</f>
        <v>986402.89091688616</v>
      </c>
      <c r="J16" s="7">
        <f>I16/1000</f>
        <v>986.40289091688612</v>
      </c>
      <c r="K16" s="44">
        <f>IF(J16&lt;30,ПП468!$B$19,IF(AND('индексы к СМР'!J16&lt;50,'индексы к СМР'!J16&gt;30),ПП468!$B$20,IF(AND('индексы к СМР'!J16&lt;70,'индексы к СМР'!J16&gt;50),ПП468!$B$21,IF(AND('индексы к СМР'!J16&lt;90,'индексы к СМР'!J16&gt;70),ПП468!$B$22,IF(AND('индексы к СМР'!J16&lt;125,'индексы к СМР'!J16&gt;90),ПП468!$B$23,IF(AND('индексы к СМР'!J16&lt;150,'индексы к СМР'!J16&gt;125),ПП468!$B$24,IF(AND('индексы к СМР'!J16&lt;200,'индексы к СМР'!J16&gt;150),ПП468!$B$25,IF(AND('индексы к СМР'!J16&lt;300,'индексы к СМР'!J16&gt;200),ПП468!$B$26,IF(AND('индексы к СМР'!J16&lt;400,'индексы к СМР'!J16&gt;300),ПП468!$B$27,IF(AND('индексы к СМР'!J16&lt;500,'индексы к СМР'!J16&gt;400),ПП468!$B$28,IF(AND('индексы к СМР'!J16&lt;600,'индексы к СМР'!J16&gt;500),ПП468!$B$29,IF(AND('индексы к СМР'!J16&lt;750,'индексы к СМР'!J16&gt;600),ПП468!$B$30,IF(AND('индексы к СМР'!J16&lt;900,'индексы к СМР'!J16&gt;750),ПП468!$B$31,IF(J16&gt;900,ROUND(100*0.04193*POWER(J16,0.8022)/J16,2),0))))))))))))))</f>
        <v>1.07</v>
      </c>
    </row>
    <row r="17" spans="1:11" x14ac:dyDescent="0.25">
      <c r="B17" s="12"/>
      <c r="C17" s="13"/>
      <c r="D17" s="14"/>
      <c r="E17" s="14"/>
      <c r="F17" s="15"/>
      <c r="G17" s="16"/>
      <c r="H17" s="16"/>
      <c r="I17" s="13"/>
      <c r="J17" s="13"/>
      <c r="K17" s="13"/>
    </row>
    <row r="18" spans="1:11" ht="19.5" customHeight="1" x14ac:dyDescent="0.25">
      <c r="A18" s="55" t="s">
        <v>103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20.25" customHeight="1" x14ac:dyDescent="0.25">
      <c r="A19" s="55" t="s">
        <v>104</v>
      </c>
      <c r="B19" s="55"/>
      <c r="C19" s="24">
        <v>9.2799999999999994</v>
      </c>
      <c r="E19" s="6"/>
      <c r="F19" s="6"/>
      <c r="G19" s="6"/>
      <c r="H19" s="6"/>
      <c r="I19" s="6"/>
      <c r="J19" s="6"/>
      <c r="K19" s="6"/>
    </row>
    <row r="20" spans="1:11" ht="20.25" customHeight="1" x14ac:dyDescent="0.25">
      <c r="A20" s="55" t="s">
        <v>105</v>
      </c>
      <c r="B20" s="55"/>
      <c r="C20" s="55"/>
      <c r="D20" s="55"/>
      <c r="E20" s="55"/>
      <c r="F20" s="55"/>
      <c r="G20" s="55"/>
      <c r="H20" s="55"/>
      <c r="I20" s="55"/>
      <c r="J20" s="55"/>
      <c r="K20" s="24">
        <v>5.63</v>
      </c>
    </row>
    <row r="21" spans="1:11" ht="20.25" customHeight="1" x14ac:dyDescent="0.25">
      <c r="A21" s="55" t="s">
        <v>35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19.5" customHeight="1" x14ac:dyDescent="0.25">
      <c r="A22" s="55" t="s">
        <v>36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19.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5" spans="1:11" ht="15" customHeight="1" x14ac:dyDescent="0.25">
      <c r="A25" s="5" t="s">
        <v>14</v>
      </c>
      <c r="B25" s="56" t="s">
        <v>19</v>
      </c>
      <c r="C25" s="56"/>
      <c r="D25" s="56"/>
      <c r="E25" s="56"/>
      <c r="F25" s="56" t="s">
        <v>37</v>
      </c>
      <c r="G25" s="56"/>
      <c r="H25" s="56" t="s">
        <v>23</v>
      </c>
      <c r="I25" s="56"/>
      <c r="J25" s="56"/>
      <c r="K25" s="56"/>
    </row>
    <row r="26" spans="1:11" ht="15" customHeight="1" x14ac:dyDescent="0.25">
      <c r="A26" s="5"/>
      <c r="B26" s="57" t="s">
        <v>20</v>
      </c>
      <c r="C26" s="57"/>
      <c r="D26" s="57"/>
      <c r="E26" s="57"/>
      <c r="F26" s="57" t="s">
        <v>21</v>
      </c>
      <c r="G26" s="57"/>
      <c r="H26" s="57" t="s">
        <v>22</v>
      </c>
      <c r="I26" s="57"/>
      <c r="J26" s="57"/>
      <c r="K26" s="57"/>
    </row>
    <row r="27" spans="1:11" x14ac:dyDescent="0.25">
      <c r="A27" s="5"/>
    </row>
    <row r="28" spans="1:11" x14ac:dyDescent="0.25">
      <c r="A28" s="5" t="s">
        <v>15</v>
      </c>
      <c r="B28" s="56" t="s">
        <v>19</v>
      </c>
      <c r="C28" s="56"/>
      <c r="D28" s="56"/>
      <c r="E28" s="56"/>
      <c r="F28" s="56" t="s">
        <v>37</v>
      </c>
      <c r="G28" s="56"/>
      <c r="H28" s="56" t="s">
        <v>23</v>
      </c>
      <c r="I28" s="56"/>
      <c r="J28" s="56"/>
      <c r="K28" s="56"/>
    </row>
    <row r="29" spans="1:11" ht="15" customHeight="1" x14ac:dyDescent="0.25">
      <c r="B29" s="57" t="s">
        <v>20</v>
      </c>
      <c r="C29" s="57"/>
      <c r="D29" s="57"/>
      <c r="E29" s="57"/>
      <c r="F29" s="57" t="s">
        <v>21</v>
      </c>
      <c r="G29" s="57"/>
      <c r="H29" s="57" t="s">
        <v>22</v>
      </c>
      <c r="I29" s="57"/>
      <c r="J29" s="57"/>
      <c r="K29" s="57"/>
    </row>
  </sheetData>
  <mergeCells count="34">
    <mergeCell ref="A18:K18"/>
    <mergeCell ref="I13:J13"/>
    <mergeCell ref="K13:K14"/>
    <mergeCell ref="A20:J20"/>
    <mergeCell ref="A21:K21"/>
    <mergeCell ref="A19:B19"/>
    <mergeCell ref="A8:K8"/>
    <mergeCell ref="A11:K11"/>
    <mergeCell ref="A10:K10"/>
    <mergeCell ref="C13:E13"/>
    <mergeCell ref="B13:B14"/>
    <mergeCell ref="A13:A14"/>
    <mergeCell ref="F13:H13"/>
    <mergeCell ref="B9:K9"/>
    <mergeCell ref="A1:K1"/>
    <mergeCell ref="A3:K3"/>
    <mergeCell ref="A2:K2"/>
    <mergeCell ref="A5:K5"/>
    <mergeCell ref="A7:K7"/>
    <mergeCell ref="A4:K4"/>
    <mergeCell ref="A22:K22"/>
    <mergeCell ref="F28:G28"/>
    <mergeCell ref="H28:K28"/>
    <mergeCell ref="F29:G29"/>
    <mergeCell ref="H29:K29"/>
    <mergeCell ref="B28:E28"/>
    <mergeCell ref="B29:E29"/>
    <mergeCell ref="F25:G25"/>
    <mergeCell ref="H25:K25"/>
    <mergeCell ref="F26:G26"/>
    <mergeCell ref="H26:K26"/>
    <mergeCell ref="B25:E25"/>
    <mergeCell ref="B26:E26"/>
    <mergeCell ref="A23:K23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8"/>
  <sheetViews>
    <sheetView zoomScale="70" zoomScaleNormal="70" workbookViewId="0">
      <selection activeCell="P37" sqref="P37"/>
    </sheetView>
  </sheetViews>
  <sheetFormatPr defaultRowHeight="15" x14ac:dyDescent="0.25"/>
  <cols>
    <col min="1" max="1" width="12.7109375" style="38" customWidth="1"/>
    <col min="2" max="2" width="66.5703125" style="48" customWidth="1"/>
    <col min="3" max="3" width="23.28515625" style="48" customWidth="1"/>
    <col min="4" max="4" width="12.42578125" style="48" customWidth="1"/>
    <col min="5" max="5" width="23.28515625" style="48" customWidth="1"/>
    <col min="6" max="6" width="22.5703125" style="48" customWidth="1"/>
    <col min="7" max="7" width="10.42578125" style="48" customWidth="1"/>
    <col min="8" max="8" width="23.28515625" style="48" customWidth="1"/>
    <col min="9" max="16384" width="9.140625" style="38"/>
  </cols>
  <sheetData>
    <row r="1" spans="1:43" x14ac:dyDescent="0.25">
      <c r="A1" s="58" t="s">
        <v>27</v>
      </c>
      <c r="B1" s="58"/>
      <c r="C1" s="58"/>
      <c r="D1" s="58"/>
      <c r="E1" s="58"/>
      <c r="F1" s="58"/>
      <c r="G1" s="58"/>
      <c r="H1" s="58"/>
    </row>
    <row r="2" spans="1:43" x14ac:dyDescent="0.25">
      <c r="A2" s="58" t="s">
        <v>29</v>
      </c>
      <c r="B2" s="58"/>
      <c r="C2" s="58"/>
      <c r="D2" s="58"/>
      <c r="E2" s="58"/>
      <c r="F2" s="58"/>
      <c r="G2" s="58"/>
      <c r="H2" s="58"/>
    </row>
    <row r="3" spans="1:43" ht="15" customHeight="1" x14ac:dyDescent="0.25">
      <c r="A3" s="58" t="s">
        <v>28</v>
      </c>
      <c r="B3" s="58"/>
      <c r="C3" s="58"/>
      <c r="D3" s="58"/>
      <c r="E3" s="58"/>
      <c r="F3" s="58"/>
      <c r="G3" s="58"/>
      <c r="H3" s="58"/>
    </row>
    <row r="4" spans="1:43" ht="15" customHeight="1" x14ac:dyDescent="0.25">
      <c r="B4" s="60" t="s">
        <v>9</v>
      </c>
      <c r="C4" s="60"/>
      <c r="D4" s="60"/>
      <c r="E4" s="60"/>
      <c r="F4" s="60"/>
      <c r="G4" s="60"/>
      <c r="H4" s="60"/>
    </row>
    <row r="5" spans="1:43" ht="15" customHeight="1" x14ac:dyDescent="0.25">
      <c r="A5" s="57" t="s">
        <v>99</v>
      </c>
      <c r="B5" s="57"/>
      <c r="C5" s="57"/>
      <c r="D5" s="57"/>
      <c r="E5" s="57"/>
      <c r="F5" s="57"/>
      <c r="G5" s="57"/>
      <c r="H5" s="57"/>
    </row>
    <row r="6" spans="1:43" ht="15" customHeight="1" x14ac:dyDescent="0.25"/>
    <row r="7" spans="1:43" ht="15" customHeight="1" x14ac:dyDescent="0.25">
      <c r="A7" s="59" t="s">
        <v>11</v>
      </c>
      <c r="B7" s="59"/>
      <c r="C7" s="59"/>
      <c r="D7" s="59"/>
      <c r="E7" s="59"/>
      <c r="F7" s="59"/>
      <c r="G7" s="59"/>
      <c r="H7" s="59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ht="15" customHeight="1" x14ac:dyDescent="0.25">
      <c r="A8" s="61" t="s">
        <v>30</v>
      </c>
      <c r="B8" s="61"/>
      <c r="C8" s="61"/>
      <c r="D8" s="61"/>
      <c r="E8" s="61"/>
      <c r="F8" s="61"/>
      <c r="G8" s="61"/>
      <c r="H8" s="6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15" customHeight="1" x14ac:dyDescent="0.25">
      <c r="B9" s="61" t="s">
        <v>10</v>
      </c>
      <c r="C9" s="61"/>
      <c r="D9" s="61"/>
      <c r="E9" s="61"/>
      <c r="F9" s="61"/>
      <c r="G9" s="61"/>
      <c r="H9" s="6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63" t="s">
        <v>100</v>
      </c>
      <c r="B10" s="64"/>
      <c r="C10" s="64"/>
      <c r="D10" s="64"/>
      <c r="E10" s="64"/>
      <c r="F10" s="64"/>
      <c r="G10" s="64"/>
      <c r="H10" s="64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15" customHeight="1" x14ac:dyDescent="0.25">
      <c r="A11" s="62" t="s">
        <v>12</v>
      </c>
      <c r="B11" s="62"/>
      <c r="C11" s="62"/>
      <c r="D11" s="62"/>
      <c r="E11" s="62"/>
      <c r="F11" s="62"/>
      <c r="G11" s="62"/>
      <c r="H11" s="6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ht="15" customHeight="1" x14ac:dyDescent="0.25">
      <c r="B12" s="10"/>
      <c r="C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ht="107.25" customHeight="1" x14ac:dyDescent="0.25">
      <c r="A13" s="68" t="s">
        <v>16</v>
      </c>
      <c r="B13" s="68" t="s">
        <v>102</v>
      </c>
      <c r="C13" s="65" t="s">
        <v>113</v>
      </c>
      <c r="D13" s="66"/>
      <c r="E13" s="67"/>
      <c r="F13" s="65" t="s">
        <v>114</v>
      </c>
      <c r="G13" s="66"/>
      <c r="H13" s="67"/>
    </row>
    <row r="14" spans="1:43" ht="64.5" customHeight="1" x14ac:dyDescent="0.25">
      <c r="A14" s="69"/>
      <c r="B14" s="69"/>
      <c r="C14" s="2" t="s">
        <v>98</v>
      </c>
      <c r="D14" s="2" t="s">
        <v>26</v>
      </c>
      <c r="E14" s="2" t="s">
        <v>31</v>
      </c>
      <c r="F14" s="2" t="s">
        <v>98</v>
      </c>
      <c r="G14" s="2" t="s">
        <v>93</v>
      </c>
      <c r="H14" s="2" t="s">
        <v>31</v>
      </c>
    </row>
    <row r="15" spans="1:43" x14ac:dyDescent="0.25">
      <c r="A15" s="2">
        <v>1</v>
      </c>
      <c r="B15" s="2">
        <f>A15+1</f>
        <v>2</v>
      </c>
      <c r="C15" s="2">
        <f t="shared" ref="C15:H15" si="0">B15+1</f>
        <v>3</v>
      </c>
      <c r="D15" s="2">
        <f t="shared" si="0"/>
        <v>4</v>
      </c>
      <c r="E15" s="2">
        <f t="shared" si="0"/>
        <v>5</v>
      </c>
      <c r="F15" s="2">
        <f t="shared" si="0"/>
        <v>6</v>
      </c>
      <c r="G15" s="2">
        <f t="shared" si="0"/>
        <v>7</v>
      </c>
      <c r="H15" s="2">
        <f t="shared" si="0"/>
        <v>8</v>
      </c>
    </row>
    <row r="16" spans="1:43" x14ac:dyDescent="0.25">
      <c r="A16" s="23">
        <v>1</v>
      </c>
      <c r="B16" s="21" t="s">
        <v>51</v>
      </c>
      <c r="C16" s="22">
        <f>SUM(C17:C23)</f>
        <v>720500</v>
      </c>
      <c r="D16" s="22"/>
      <c r="E16" s="36">
        <f>SUM(E17:E23)</f>
        <v>69067.940478335295</v>
      </c>
      <c r="F16" s="25"/>
      <c r="G16" s="25"/>
      <c r="H16" s="25"/>
    </row>
    <row r="17" spans="1:8" x14ac:dyDescent="0.25">
      <c r="A17" s="29" t="s">
        <v>17</v>
      </c>
      <c r="B17" s="3" t="s">
        <v>1</v>
      </c>
      <c r="C17" s="4">
        <v>35000</v>
      </c>
      <c r="D17" s="7">
        <f>$C$45</f>
        <v>32.11</v>
      </c>
      <c r="E17" s="31">
        <f>C17/D17</f>
        <v>1090.0031142946123</v>
      </c>
      <c r="F17" s="31"/>
      <c r="G17" s="28"/>
      <c r="H17" s="7"/>
    </row>
    <row r="18" spans="1:8" x14ac:dyDescent="0.25">
      <c r="A18" s="29" t="s">
        <v>18</v>
      </c>
      <c r="B18" s="3" t="s">
        <v>0</v>
      </c>
      <c r="C18" s="4">
        <v>100000</v>
      </c>
      <c r="D18" s="7">
        <f>$C$47</f>
        <v>11.63</v>
      </c>
      <c r="E18" s="31">
        <f t="shared" ref="E18:E23" si="1">C18/D18</f>
        <v>8598.4522785898534</v>
      </c>
      <c r="F18" s="31"/>
      <c r="G18" s="28"/>
      <c r="H18" s="7"/>
    </row>
    <row r="19" spans="1:8" x14ac:dyDescent="0.25">
      <c r="A19" s="29" t="s">
        <v>39</v>
      </c>
      <c r="B19" s="3" t="s">
        <v>2</v>
      </c>
      <c r="C19" s="4">
        <v>30000</v>
      </c>
      <c r="D19" s="7">
        <f>$C$45</f>
        <v>32.11</v>
      </c>
      <c r="E19" s="31">
        <f t="shared" si="1"/>
        <v>934.28838368109621</v>
      </c>
      <c r="F19" s="31"/>
      <c r="G19" s="28"/>
      <c r="H19" s="7"/>
    </row>
    <row r="20" spans="1:8" x14ac:dyDescent="0.25">
      <c r="A20" s="29" t="s">
        <v>40</v>
      </c>
      <c r="B20" s="3" t="s">
        <v>3</v>
      </c>
      <c r="C20" s="4">
        <v>500000</v>
      </c>
      <c r="D20" s="7">
        <f>$C$46</f>
        <v>8.82</v>
      </c>
      <c r="E20" s="31">
        <f>C20/D20</f>
        <v>56689.342403628114</v>
      </c>
      <c r="F20" s="31"/>
      <c r="G20" s="28"/>
      <c r="H20" s="7"/>
    </row>
    <row r="21" spans="1:8" x14ac:dyDescent="0.25">
      <c r="A21" s="29" t="s">
        <v>41</v>
      </c>
      <c r="B21" s="3" t="s">
        <v>38</v>
      </c>
      <c r="C21" s="4">
        <v>500</v>
      </c>
      <c r="D21" s="7">
        <f>$C$47</f>
        <v>11.63</v>
      </c>
      <c r="E21" s="31">
        <f t="shared" si="1"/>
        <v>42.992261392949267</v>
      </c>
      <c r="F21" s="31"/>
      <c r="G21" s="28"/>
      <c r="H21" s="7"/>
    </row>
    <row r="22" spans="1:8" x14ac:dyDescent="0.25">
      <c r="A22" s="29" t="s">
        <v>42</v>
      </c>
      <c r="B22" s="3" t="s">
        <v>4</v>
      </c>
      <c r="C22" s="4">
        <v>35000</v>
      </c>
      <c r="D22" s="7">
        <f>$C$45</f>
        <v>32.11</v>
      </c>
      <c r="E22" s="31">
        <f t="shared" si="1"/>
        <v>1090.0031142946123</v>
      </c>
      <c r="F22" s="31"/>
      <c r="G22" s="28"/>
      <c r="H22" s="7"/>
    </row>
    <row r="23" spans="1:8" x14ac:dyDescent="0.25">
      <c r="A23" s="29" t="s">
        <v>43</v>
      </c>
      <c r="B23" s="3" t="s">
        <v>5</v>
      </c>
      <c r="C23" s="4">
        <v>20000</v>
      </c>
      <c r="D23" s="7">
        <f>$C$45</f>
        <v>32.11</v>
      </c>
      <c r="E23" s="31">
        <f t="shared" si="1"/>
        <v>622.85892245406421</v>
      </c>
      <c r="F23" s="31"/>
      <c r="G23" s="28"/>
      <c r="H23" s="7"/>
    </row>
    <row r="24" spans="1:8" x14ac:dyDescent="0.25">
      <c r="A24" s="23">
        <v>2</v>
      </c>
      <c r="B24" s="21" t="s">
        <v>51</v>
      </c>
      <c r="C24" s="22">
        <f>SUM(C25:C31)</f>
        <v>305150</v>
      </c>
      <c r="D24" s="22"/>
      <c r="E24" s="36">
        <f>SUM(E25:E31)</f>
        <v>28700.722815912733</v>
      </c>
      <c r="F24" s="36"/>
      <c r="G24" s="23"/>
      <c r="H24" s="22"/>
    </row>
    <row r="25" spans="1:8" x14ac:dyDescent="0.25">
      <c r="A25" s="29" t="s">
        <v>44</v>
      </c>
      <c r="B25" s="3" t="s">
        <v>1</v>
      </c>
      <c r="C25" s="4">
        <v>15000</v>
      </c>
      <c r="D25" s="7">
        <f>$C$45</f>
        <v>32.11</v>
      </c>
      <c r="E25" s="31">
        <f>C25/D25</f>
        <v>467.1441918405481</v>
      </c>
      <c r="F25" s="31"/>
      <c r="G25" s="28"/>
      <c r="H25" s="7"/>
    </row>
    <row r="26" spans="1:8" x14ac:dyDescent="0.25">
      <c r="A26" s="29" t="s">
        <v>45</v>
      </c>
      <c r="B26" s="3" t="s">
        <v>0</v>
      </c>
      <c r="C26" s="4">
        <v>50000</v>
      </c>
      <c r="D26" s="7">
        <f>$C$47</f>
        <v>11.63</v>
      </c>
      <c r="E26" s="31">
        <f t="shared" ref="E26:E31" si="2">C26/D26</f>
        <v>4299.2261392949267</v>
      </c>
      <c r="F26" s="31"/>
      <c r="G26" s="28"/>
      <c r="H26" s="7"/>
    </row>
    <row r="27" spans="1:8" x14ac:dyDescent="0.25">
      <c r="A27" s="29" t="s">
        <v>46</v>
      </c>
      <c r="B27" s="3" t="s">
        <v>2</v>
      </c>
      <c r="C27" s="4">
        <v>15000</v>
      </c>
      <c r="D27" s="7">
        <f>$C$45</f>
        <v>32.11</v>
      </c>
      <c r="E27" s="31">
        <f t="shared" si="2"/>
        <v>467.1441918405481</v>
      </c>
      <c r="F27" s="31"/>
      <c r="G27" s="28"/>
      <c r="H27" s="7"/>
    </row>
    <row r="28" spans="1:8" x14ac:dyDescent="0.25">
      <c r="A28" s="29" t="s">
        <v>47</v>
      </c>
      <c r="B28" s="3" t="s">
        <v>3</v>
      </c>
      <c r="C28" s="4">
        <v>200000</v>
      </c>
      <c r="D28" s="7">
        <f>$C$46</f>
        <v>8.82</v>
      </c>
      <c r="E28" s="31">
        <f t="shared" si="2"/>
        <v>22675.736961451246</v>
      </c>
      <c r="F28" s="31"/>
      <c r="G28" s="28"/>
      <c r="H28" s="7"/>
    </row>
    <row r="29" spans="1:8" x14ac:dyDescent="0.25">
      <c r="A29" s="29" t="s">
        <v>48</v>
      </c>
      <c r="B29" s="3" t="s">
        <v>38</v>
      </c>
      <c r="C29" s="4">
        <v>150</v>
      </c>
      <c r="D29" s="7">
        <f>$C$47</f>
        <v>11.63</v>
      </c>
      <c r="E29" s="31">
        <f t="shared" si="2"/>
        <v>12.89767841788478</v>
      </c>
      <c r="F29" s="31"/>
      <c r="G29" s="28"/>
      <c r="H29" s="7"/>
    </row>
    <row r="30" spans="1:8" x14ac:dyDescent="0.25">
      <c r="A30" s="29" t="s">
        <v>49</v>
      </c>
      <c r="B30" s="3" t="s">
        <v>4</v>
      </c>
      <c r="C30" s="4">
        <v>15000</v>
      </c>
      <c r="D30" s="7">
        <f>$C$45</f>
        <v>32.11</v>
      </c>
      <c r="E30" s="31">
        <f t="shared" si="2"/>
        <v>467.1441918405481</v>
      </c>
      <c r="F30" s="31"/>
      <c r="G30" s="28"/>
      <c r="H30" s="7"/>
    </row>
    <row r="31" spans="1:8" x14ac:dyDescent="0.25">
      <c r="A31" s="29" t="s">
        <v>50</v>
      </c>
      <c r="B31" s="3" t="s">
        <v>5</v>
      </c>
      <c r="C31" s="4">
        <v>10000</v>
      </c>
      <c r="D31" s="7">
        <f>$C$45</f>
        <v>32.11</v>
      </c>
      <c r="E31" s="31">
        <f t="shared" si="2"/>
        <v>311.42946122703211</v>
      </c>
      <c r="F31" s="31"/>
      <c r="G31" s="28"/>
      <c r="H31" s="7"/>
    </row>
    <row r="32" spans="1:8" x14ac:dyDescent="0.25">
      <c r="A32" s="23">
        <v>3</v>
      </c>
      <c r="B32" s="21" t="s">
        <v>51</v>
      </c>
      <c r="C32" s="22"/>
      <c r="D32" s="22"/>
      <c r="E32" s="36"/>
      <c r="F32" s="36">
        <f>F33</f>
        <v>560000</v>
      </c>
      <c r="G32" s="23"/>
      <c r="H32" s="22">
        <f>H33</f>
        <v>99290.780141843978</v>
      </c>
    </row>
    <row r="33" spans="1:8" x14ac:dyDescent="0.25">
      <c r="A33" s="29" t="s">
        <v>55</v>
      </c>
      <c r="B33" s="3" t="s">
        <v>54</v>
      </c>
      <c r="C33" s="4"/>
      <c r="D33" s="7"/>
      <c r="E33" s="31"/>
      <c r="F33" s="31">
        <v>560000</v>
      </c>
      <c r="G33" s="28">
        <f>$H$48</f>
        <v>5.64</v>
      </c>
      <c r="H33" s="7">
        <f>F33/G33</f>
        <v>99290.780141843978</v>
      </c>
    </row>
    <row r="34" spans="1:8" x14ac:dyDescent="0.25">
      <c r="A34" s="26"/>
      <c r="B34" s="37" t="s">
        <v>52</v>
      </c>
      <c r="C34" s="45">
        <f>C24+C16</f>
        <v>1025650</v>
      </c>
      <c r="D34" s="45">
        <f>C34/E34</f>
        <v>10.490580165887792</v>
      </c>
      <c r="E34" s="22">
        <f>E24+E16</f>
        <v>97768.663294248021</v>
      </c>
      <c r="F34" s="46">
        <f>F32</f>
        <v>560000</v>
      </c>
      <c r="G34" s="25"/>
      <c r="H34" s="22">
        <f>H32</f>
        <v>99290.780141843978</v>
      </c>
    </row>
    <row r="35" spans="1:8" ht="15" customHeight="1" x14ac:dyDescent="0.25">
      <c r="A35" s="33"/>
      <c r="C35" s="35"/>
      <c r="D35" s="34"/>
      <c r="E35" s="35"/>
      <c r="F35" s="35"/>
      <c r="G35" s="33"/>
      <c r="H35" s="34"/>
    </row>
    <row r="36" spans="1:8" ht="15" customHeight="1" x14ac:dyDescent="0.25">
      <c r="A36" s="74" t="s">
        <v>16</v>
      </c>
      <c r="B36" s="72" t="s">
        <v>110</v>
      </c>
      <c r="C36" s="73"/>
      <c r="D36" s="73"/>
      <c r="E36" s="73"/>
      <c r="F36" s="73"/>
      <c r="G36" s="75" t="s">
        <v>95</v>
      </c>
      <c r="H36" s="75"/>
    </row>
    <row r="37" spans="1:8" ht="77.25" customHeight="1" x14ac:dyDescent="0.25">
      <c r="A37" s="74"/>
      <c r="B37" s="67" t="s">
        <v>115</v>
      </c>
      <c r="C37" s="75" t="s">
        <v>111</v>
      </c>
      <c r="D37" s="75"/>
      <c r="E37" s="75"/>
      <c r="F37" s="75" t="s">
        <v>116</v>
      </c>
      <c r="G37" s="75"/>
      <c r="H37" s="75"/>
    </row>
    <row r="38" spans="1:8" ht="34.5" customHeight="1" x14ac:dyDescent="0.25">
      <c r="A38" s="74"/>
      <c r="B38" s="67"/>
      <c r="C38" s="75" t="s">
        <v>98</v>
      </c>
      <c r="D38" s="75" t="s">
        <v>53</v>
      </c>
      <c r="E38" s="75" t="s">
        <v>31</v>
      </c>
      <c r="F38" s="75"/>
      <c r="G38" s="75"/>
      <c r="H38" s="75"/>
    </row>
    <row r="39" spans="1:8" ht="34.5" customHeight="1" x14ac:dyDescent="0.25">
      <c r="A39" s="74"/>
      <c r="B39" s="67"/>
      <c r="C39" s="75"/>
      <c r="D39" s="75"/>
      <c r="E39" s="75"/>
      <c r="F39" s="75"/>
      <c r="G39" s="75"/>
      <c r="H39" s="75"/>
    </row>
    <row r="40" spans="1:8" x14ac:dyDescent="0.25">
      <c r="A40" s="53">
        <v>1</v>
      </c>
      <c r="B40" s="53">
        <f>A40+1</f>
        <v>2</v>
      </c>
      <c r="C40" s="53">
        <f t="shared" ref="C40:G40" si="3">B40+1</f>
        <v>3</v>
      </c>
      <c r="D40" s="53">
        <f t="shared" si="3"/>
        <v>4</v>
      </c>
      <c r="E40" s="53">
        <f t="shared" si="3"/>
        <v>5</v>
      </c>
      <c r="F40" s="53">
        <f t="shared" si="3"/>
        <v>6</v>
      </c>
      <c r="G40" s="74">
        <f t="shared" si="3"/>
        <v>7</v>
      </c>
      <c r="H40" s="74"/>
    </row>
    <row r="41" spans="1:8" x14ac:dyDescent="0.25">
      <c r="A41" s="54">
        <v>1</v>
      </c>
      <c r="B41" s="52">
        <f>2150000000/1000</f>
        <v>2150000</v>
      </c>
      <c r="C41" s="45">
        <f>B41-C34-F34</f>
        <v>564350</v>
      </c>
      <c r="D41" s="45">
        <f>D34</f>
        <v>10.490580165887792</v>
      </c>
      <c r="E41" s="22">
        <f>C41/D41</f>
        <v>53795.880787899252</v>
      </c>
      <c r="F41" s="22">
        <f>(E34+H34+E41)/1000</f>
        <v>250.85532422399126</v>
      </c>
      <c r="G41" s="76">
        <f>IF(F41&lt;30,ПП468!$B$19,IF(AND('индексы по элементам затрат'!F41&lt;50,'индексы по элементам затрат'!F41&gt;30),ПП468!$B$20,IF(AND('индексы по элементам затрат'!F41&lt;70,'индексы по элементам затрат'!F41&gt;50),ПП468!$B$21,IF(AND('индексы по элементам затрат'!F41&lt;90,'индексы по элементам затрат'!F41&gt;70),ПП468!$B$22,IF(AND('индексы по элементам затрат'!F41&lt;125,'индексы по элементам затрат'!F41&gt;90),ПП468!$B$23,IF(AND('индексы по элементам затрат'!F41&lt;150,'индексы по элементам затрат'!F41&gt;125),ПП468!$B$24,IF(AND('индексы по элементам затрат'!F41&lt;200,'индексы по элементам затрат'!F41&gt;150),ПП468!$B$25,IF(AND('индексы по элементам затрат'!F41&lt;300,'индексы по элементам затрат'!F41&gt;200),ПП468!$B$26,IF(AND('индексы по элементам затрат'!F41&lt;400,'индексы по элементам затрат'!F41&gt;300),ПП468!$B$27,IF(AND('индексы по элементам затрат'!F41&lt;500,'индексы по элементам затрат'!F41&gt;400),ПП468!$B$28,IF(AND('индексы по элементам затрат'!F41&lt;600,'индексы по элементам затрат'!F41&gt;500),ПП468!$B$29,IF(AND('индексы по элементам затрат'!F41&lt;750,'индексы по элементам затрат'!F41&gt;600),ПП468!$B$30,IF(AND('индексы по элементам затрат'!F41&lt;900,'индексы по элементам затрат'!F41&gt;750),ПП468!$B$31,IF(F41&gt;900,ROUND(100*0.04193*POWER(F41,0.8022)/F41,2),0))))))))))))))</f>
        <v>1.36</v>
      </c>
      <c r="H41" s="76"/>
    </row>
    <row r="42" spans="1:8" x14ac:dyDescent="0.25">
      <c r="A42" s="33"/>
      <c r="B42" s="50"/>
      <c r="C42" s="34"/>
      <c r="D42" s="34"/>
      <c r="E42" s="35"/>
      <c r="F42" s="35"/>
      <c r="G42" s="33"/>
      <c r="H42" s="34"/>
    </row>
    <row r="43" spans="1:8" ht="45.75" customHeight="1" x14ac:dyDescent="0.25">
      <c r="A43" s="77" t="s">
        <v>112</v>
      </c>
      <c r="B43" s="77"/>
      <c r="C43" s="77"/>
      <c r="D43" s="77"/>
      <c r="E43" s="77"/>
      <c r="F43" s="77"/>
      <c r="G43" s="77"/>
      <c r="H43" s="77"/>
    </row>
    <row r="44" spans="1:8" ht="19.5" customHeight="1" x14ac:dyDescent="0.25">
      <c r="A44" s="55" t="s">
        <v>91</v>
      </c>
      <c r="B44" s="55"/>
      <c r="C44" s="55"/>
      <c r="D44" s="55"/>
      <c r="E44" s="55"/>
      <c r="F44" s="55"/>
      <c r="G44" s="55"/>
      <c r="H44" s="55"/>
    </row>
    <row r="45" spans="1:8" ht="20.25" customHeight="1" x14ac:dyDescent="0.25">
      <c r="A45" s="6"/>
      <c r="B45" s="5" t="s">
        <v>6</v>
      </c>
      <c r="C45" s="48">
        <v>32.11</v>
      </c>
      <c r="E45" s="6"/>
      <c r="F45" s="6"/>
      <c r="G45" s="6"/>
      <c r="H45" s="6"/>
    </row>
    <row r="46" spans="1:8" ht="20.25" customHeight="1" x14ac:dyDescent="0.25">
      <c r="A46" s="47"/>
      <c r="B46" s="5" t="s">
        <v>7</v>
      </c>
      <c r="C46" s="48">
        <v>8.82</v>
      </c>
      <c r="E46" s="6"/>
      <c r="F46" s="6"/>
      <c r="G46" s="6"/>
      <c r="H46" s="6"/>
    </row>
    <row r="47" spans="1:8" ht="20.25" customHeight="1" x14ac:dyDescent="0.25">
      <c r="A47" s="47"/>
      <c r="B47" s="5" t="s">
        <v>8</v>
      </c>
      <c r="C47" s="48">
        <v>11.63</v>
      </c>
      <c r="E47" s="6"/>
      <c r="F47" s="6"/>
      <c r="G47" s="6"/>
      <c r="H47" s="6"/>
    </row>
    <row r="48" spans="1:8" ht="20.25" customHeight="1" x14ac:dyDescent="0.25">
      <c r="A48" s="55" t="s">
        <v>92</v>
      </c>
      <c r="B48" s="55"/>
      <c r="C48" s="55"/>
      <c r="D48" s="55"/>
      <c r="E48" s="55"/>
      <c r="F48" s="55"/>
      <c r="G48" s="55"/>
      <c r="H48" s="47">
        <v>5.64</v>
      </c>
    </row>
    <row r="49" spans="1:8" ht="39" customHeight="1" x14ac:dyDescent="0.25">
      <c r="A49" s="55" t="s">
        <v>94</v>
      </c>
      <c r="B49" s="55"/>
      <c r="C49" s="55"/>
      <c r="D49" s="55"/>
      <c r="E49" s="55"/>
      <c r="F49" s="55"/>
      <c r="G49" s="55"/>
      <c r="H49" s="55"/>
    </row>
    <row r="50" spans="1:8" x14ac:dyDescent="0.25">
      <c r="A50" s="47"/>
      <c r="B50" s="47"/>
      <c r="C50" s="47"/>
      <c r="D50" s="47"/>
      <c r="E50" s="47"/>
      <c r="F50" s="47"/>
      <c r="G50" s="47"/>
      <c r="H50" s="47"/>
    </row>
    <row r="51" spans="1:8" x14ac:dyDescent="0.25">
      <c r="C51" s="47"/>
    </row>
    <row r="52" spans="1:8" ht="15" customHeight="1" x14ac:dyDescent="0.25">
      <c r="A52" s="5" t="s">
        <v>14</v>
      </c>
      <c r="B52" s="56" t="s">
        <v>19</v>
      </c>
      <c r="C52" s="56"/>
      <c r="D52" s="56" t="s">
        <v>37</v>
      </c>
      <c r="E52" s="56"/>
      <c r="F52" s="56" t="s">
        <v>23</v>
      </c>
      <c r="G52" s="56"/>
      <c r="H52" s="56"/>
    </row>
    <row r="53" spans="1:8" ht="15" customHeight="1" x14ac:dyDescent="0.25">
      <c r="A53" s="5"/>
      <c r="B53" s="57" t="s">
        <v>20</v>
      </c>
      <c r="C53" s="57"/>
      <c r="D53" s="57" t="s">
        <v>21</v>
      </c>
      <c r="E53" s="57"/>
      <c r="F53" s="57" t="s">
        <v>22</v>
      </c>
      <c r="G53" s="57"/>
      <c r="H53" s="57"/>
    </row>
    <row r="54" spans="1:8" x14ac:dyDescent="0.25">
      <c r="A54" s="5"/>
    </row>
    <row r="55" spans="1:8" ht="15" customHeight="1" x14ac:dyDescent="0.25">
      <c r="A55" s="5" t="s">
        <v>15</v>
      </c>
      <c r="B55" s="56" t="s">
        <v>19</v>
      </c>
      <c r="C55" s="56"/>
      <c r="D55" s="56" t="s">
        <v>37</v>
      </c>
      <c r="E55" s="56"/>
      <c r="F55" s="56" t="s">
        <v>23</v>
      </c>
      <c r="G55" s="56"/>
      <c r="H55" s="56"/>
    </row>
    <row r="56" spans="1:8" ht="15" customHeight="1" x14ac:dyDescent="0.25">
      <c r="B56" s="57" t="s">
        <v>20</v>
      </c>
      <c r="C56" s="57"/>
      <c r="D56" s="57" t="s">
        <v>21</v>
      </c>
      <c r="E56" s="57"/>
      <c r="F56" s="57" t="s">
        <v>22</v>
      </c>
      <c r="G56" s="57"/>
      <c r="H56" s="57"/>
    </row>
    <row r="58" spans="1:8" x14ac:dyDescent="0.25">
      <c r="C58" s="49"/>
    </row>
  </sheetData>
  <mergeCells count="41">
    <mergeCell ref="A1:H1"/>
    <mergeCell ref="A2:H2"/>
    <mergeCell ref="A3:H3"/>
    <mergeCell ref="B4:H4"/>
    <mergeCell ref="A5:H5"/>
    <mergeCell ref="B55:C55"/>
    <mergeCell ref="B56:C56"/>
    <mergeCell ref="A8:H8"/>
    <mergeCell ref="B9:H9"/>
    <mergeCell ref="A10:H10"/>
    <mergeCell ref="A11:H11"/>
    <mergeCell ref="A13:A14"/>
    <mergeCell ref="B13:B14"/>
    <mergeCell ref="C13:E13"/>
    <mergeCell ref="F13:H13"/>
    <mergeCell ref="A49:H49"/>
    <mergeCell ref="F55:H55"/>
    <mergeCell ref="F56:H56"/>
    <mergeCell ref="D55:E55"/>
    <mergeCell ref="D56:E56"/>
    <mergeCell ref="A44:H44"/>
    <mergeCell ref="G40:H40"/>
    <mergeCell ref="G41:H41"/>
    <mergeCell ref="A7:H7"/>
    <mergeCell ref="B52:C52"/>
    <mergeCell ref="B53:C53"/>
    <mergeCell ref="A43:H43"/>
    <mergeCell ref="B36:F36"/>
    <mergeCell ref="A36:A39"/>
    <mergeCell ref="G36:H39"/>
    <mergeCell ref="B37:B39"/>
    <mergeCell ref="C37:E37"/>
    <mergeCell ref="F37:F39"/>
    <mergeCell ref="C38:C39"/>
    <mergeCell ref="D38:D39"/>
    <mergeCell ref="E38:E39"/>
    <mergeCell ref="A48:G48"/>
    <mergeCell ref="F53:H53"/>
    <mergeCell ref="F52:H52"/>
    <mergeCell ref="D52:E52"/>
    <mergeCell ref="D53:E53"/>
  </mergeCells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6" workbookViewId="0">
      <selection activeCell="B19" sqref="B19:B31"/>
    </sheetView>
  </sheetViews>
  <sheetFormatPr defaultRowHeight="15" x14ac:dyDescent="0.25"/>
  <cols>
    <col min="1" max="1" width="46.7109375" style="32" customWidth="1"/>
    <col min="2" max="2" width="60.42578125" customWidth="1"/>
  </cols>
  <sheetData>
    <row r="1" spans="1:2" ht="15.75" x14ac:dyDescent="0.25">
      <c r="B1" s="39" t="s">
        <v>56</v>
      </c>
    </row>
    <row r="2" spans="1:2" ht="15.75" x14ac:dyDescent="0.25">
      <c r="B2" s="39" t="s">
        <v>57</v>
      </c>
    </row>
    <row r="3" spans="1:2" ht="15.75" x14ac:dyDescent="0.25">
      <c r="B3" s="39" t="s">
        <v>58</v>
      </c>
    </row>
    <row r="4" spans="1:2" ht="15.75" x14ac:dyDescent="0.25">
      <c r="B4" s="39" t="s">
        <v>59</v>
      </c>
    </row>
    <row r="5" spans="1:2" ht="15.75" x14ac:dyDescent="0.25">
      <c r="B5" s="39" t="s">
        <v>60</v>
      </c>
    </row>
    <row r="6" spans="1:2" ht="15.75" x14ac:dyDescent="0.25">
      <c r="B6" s="39" t="s">
        <v>61</v>
      </c>
    </row>
    <row r="7" spans="1:2" ht="15.75" x14ac:dyDescent="0.25">
      <c r="B7" s="39" t="s">
        <v>62</v>
      </c>
    </row>
    <row r="8" spans="1:2" ht="15.75" x14ac:dyDescent="0.25">
      <c r="A8" s="40"/>
    </row>
    <row r="9" spans="1:2" ht="15.75" x14ac:dyDescent="0.25">
      <c r="A9" s="78" t="s">
        <v>63</v>
      </c>
      <c r="B9" s="78"/>
    </row>
    <row r="10" spans="1:2" ht="15.75" x14ac:dyDescent="0.25">
      <c r="A10" s="78" t="s">
        <v>64</v>
      </c>
      <c r="B10" s="78"/>
    </row>
    <row r="11" spans="1:2" ht="15.75" x14ac:dyDescent="0.25">
      <c r="A11" s="78" t="s">
        <v>65</v>
      </c>
      <c r="B11" s="78"/>
    </row>
    <row r="12" spans="1:2" ht="15.75" x14ac:dyDescent="0.25">
      <c r="A12" s="78" t="s">
        <v>66</v>
      </c>
      <c r="B12" s="78"/>
    </row>
    <row r="13" spans="1:2" ht="15.75" x14ac:dyDescent="0.25">
      <c r="A13" s="78" t="s">
        <v>67</v>
      </c>
      <c r="B13" s="78"/>
    </row>
    <row r="14" spans="1:2" ht="15.75" x14ac:dyDescent="0.25">
      <c r="A14" s="78" t="s">
        <v>68</v>
      </c>
      <c r="B14" s="78"/>
    </row>
    <row r="15" spans="1:2" ht="15.75" x14ac:dyDescent="0.25">
      <c r="A15" s="78" t="s">
        <v>69</v>
      </c>
      <c r="B15" s="78"/>
    </row>
    <row r="16" spans="1:2" ht="15.75" x14ac:dyDescent="0.25">
      <c r="A16" s="78" t="s">
        <v>70</v>
      </c>
      <c r="B16" s="78"/>
    </row>
    <row r="17" spans="1:2" ht="15.75" x14ac:dyDescent="0.25">
      <c r="A17" s="40"/>
    </row>
    <row r="18" spans="1:2" ht="47.25" x14ac:dyDescent="0.25">
      <c r="A18" s="41" t="s">
        <v>71</v>
      </c>
      <c r="B18" s="41" t="s">
        <v>72</v>
      </c>
    </row>
    <row r="19" spans="1:2" ht="15.75" x14ac:dyDescent="0.25">
      <c r="A19" s="41" t="s">
        <v>73</v>
      </c>
      <c r="B19" s="41">
        <v>2.14</v>
      </c>
    </row>
    <row r="20" spans="1:2" ht="15.75" x14ac:dyDescent="0.25">
      <c r="A20" s="41" t="s">
        <v>74</v>
      </c>
      <c r="B20" s="41">
        <v>1.93</v>
      </c>
    </row>
    <row r="21" spans="1:2" ht="15.75" x14ac:dyDescent="0.25">
      <c r="A21" s="41" t="s">
        <v>75</v>
      </c>
      <c r="B21" s="41">
        <v>1.81</v>
      </c>
    </row>
    <row r="22" spans="1:2" ht="15.75" x14ac:dyDescent="0.25">
      <c r="A22" s="41" t="s">
        <v>76</v>
      </c>
      <c r="B22" s="41">
        <v>1.72</v>
      </c>
    </row>
    <row r="23" spans="1:2" ht="15.75" x14ac:dyDescent="0.25">
      <c r="A23" s="41" t="s">
        <v>77</v>
      </c>
      <c r="B23" s="41">
        <v>1.61</v>
      </c>
    </row>
    <row r="24" spans="1:2" ht="15.75" x14ac:dyDescent="0.25">
      <c r="A24" s="41" t="s">
        <v>78</v>
      </c>
      <c r="B24" s="41">
        <v>1.56</v>
      </c>
    </row>
    <row r="25" spans="1:2" ht="15.75" x14ac:dyDescent="0.25">
      <c r="A25" s="41" t="s">
        <v>79</v>
      </c>
      <c r="B25" s="41">
        <v>1.47</v>
      </c>
    </row>
    <row r="26" spans="1:2" ht="15.75" x14ac:dyDescent="0.25">
      <c r="A26" s="41" t="s">
        <v>80</v>
      </c>
      <c r="B26" s="41">
        <v>1.36</v>
      </c>
    </row>
    <row r="27" spans="1:2" ht="15.75" x14ac:dyDescent="0.25">
      <c r="A27" s="41" t="s">
        <v>81</v>
      </c>
      <c r="B27" s="41">
        <v>1.28</v>
      </c>
    </row>
    <row r="28" spans="1:2" ht="15.75" x14ac:dyDescent="0.25">
      <c r="A28" s="41" t="s">
        <v>82</v>
      </c>
      <c r="B28" s="41">
        <v>1.23</v>
      </c>
    </row>
    <row r="29" spans="1:2" ht="15.75" x14ac:dyDescent="0.25">
      <c r="A29" s="41" t="s">
        <v>83</v>
      </c>
      <c r="B29" s="41">
        <v>1.18</v>
      </c>
    </row>
    <row r="30" spans="1:2" ht="15.75" x14ac:dyDescent="0.25">
      <c r="A30" s="41" t="s">
        <v>84</v>
      </c>
      <c r="B30" s="41">
        <v>1.1299999999999999</v>
      </c>
    </row>
    <row r="31" spans="1:2" ht="15.75" x14ac:dyDescent="0.25">
      <c r="A31" s="41" t="s">
        <v>85</v>
      </c>
      <c r="B31" s="41">
        <v>1.0900000000000001</v>
      </c>
    </row>
    <row r="32" spans="1:2" ht="15.75" x14ac:dyDescent="0.25">
      <c r="A32" s="40"/>
    </row>
    <row r="33" spans="1:2" ht="15.75" x14ac:dyDescent="0.25">
      <c r="A33" s="42" t="s">
        <v>86</v>
      </c>
      <c r="B33" s="43"/>
    </row>
    <row r="34" spans="1:2" ht="15.75" x14ac:dyDescent="0.25">
      <c r="A34" s="42" t="s">
        <v>87</v>
      </c>
      <c r="B34" s="43"/>
    </row>
    <row r="35" spans="1:2" ht="18.75" x14ac:dyDescent="0.25">
      <c r="A35" s="42" t="s">
        <v>108</v>
      </c>
      <c r="B35" s="43"/>
    </row>
    <row r="36" spans="1:2" ht="15.75" x14ac:dyDescent="0.25">
      <c r="A36" s="42" t="s">
        <v>88</v>
      </c>
      <c r="B36" s="43"/>
    </row>
    <row r="37" spans="1:2" ht="15.75" x14ac:dyDescent="0.25">
      <c r="A37" s="42" t="s">
        <v>89</v>
      </c>
      <c r="B37" s="43"/>
    </row>
    <row r="38" spans="1:2" ht="15.75" x14ac:dyDescent="0.25">
      <c r="A38" s="42" t="s">
        <v>90</v>
      </c>
      <c r="B38" s="43"/>
    </row>
    <row r="39" spans="1:2" ht="18.75" x14ac:dyDescent="0.25">
      <c r="A39" s="42" t="s">
        <v>109</v>
      </c>
      <c r="B39" s="43"/>
    </row>
    <row r="40" spans="1:2" ht="15.75" x14ac:dyDescent="0.25">
      <c r="A40" s="42"/>
      <c r="B40" s="43"/>
    </row>
  </sheetData>
  <mergeCells count="8">
    <mergeCell ref="A15:B15"/>
    <mergeCell ref="A16:B16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индексы к СМР</vt:lpstr>
      <vt:lpstr>индексы по элементам затрат</vt:lpstr>
      <vt:lpstr>ПП468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2023-08-17T07:21:43Z</dcterms:modified>
</cp:coreProperties>
</file>