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4 год\Для ФГИС ЦС\Пример опред. ст-ти работ по подготовке ПД и РД в форме ТИМ\"/>
    </mc:Choice>
  </mc:AlternateContent>
  <bookViews>
    <workbookView xWindow="0" yWindow="0" windowWidth="28800" windowHeight="12240" tabRatio="683"/>
  </bookViews>
  <sheets>
    <sheet name="Пример расчета" sheetId="20" r:id="rId1"/>
    <sheet name="Разъяснения к расчету" sheetId="21" r:id="rId2"/>
  </sheets>
  <definedNames>
    <definedName name="_xlnm.Print_Area" localSheetId="0">'Пример расчета'!$A$1:$G$60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20" l="1"/>
  <c r="F60" i="20"/>
  <c r="D30" i="20"/>
  <c r="D11" i="20"/>
  <c r="G5" i="20" l="1"/>
  <c r="F5" i="20"/>
  <c r="E12" i="20" l="1"/>
  <c r="D58" i="20" l="1"/>
  <c r="D39" i="20"/>
  <c r="D56" i="20"/>
  <c r="D34" i="20"/>
  <c r="E31" i="20"/>
  <c r="D28" i="20"/>
  <c r="D6" i="20"/>
  <c r="E40" i="20" l="1"/>
  <c r="G33" i="20"/>
  <c r="F33" i="20"/>
  <c r="E7" i="20"/>
  <c r="E35" i="20"/>
</calcChain>
</file>

<file path=xl/sharedStrings.xml><?xml version="1.0" encoding="utf-8"?>
<sst xmlns="http://schemas.openxmlformats.org/spreadsheetml/2006/main" count="203" uniqueCount="139">
  <si>
    <t>№ п.п.</t>
  </si>
  <si>
    <t>Расчет стоимости</t>
  </si>
  <si>
    <t>Наименование объекта проектирования или вида проектных работ</t>
  </si>
  <si>
    <t>Стоимость работ,                руб.</t>
  </si>
  <si>
    <t xml:space="preserve">   Расчет выполнен в ценах на 2 кв. 2024 г., согласно письму Минстроя России от 27.04.2024 № 24796-АЛ/09</t>
  </si>
  <si>
    <t>Наименование, номера глав, таблиц, парграфов 
и пунктов НЗ на проектные работы</t>
  </si>
  <si>
    <t xml:space="preserve">Необходимо определить стоимость подготовки проектной и рабочей документации, содержащей материалы в форме информационной модели для строительства подземного гаража-стоянки отапливаемого площадью 5000 м2 в уровне цен по состоянию на 2 квартал 2024 года. </t>
  </si>
  <si>
    <t xml:space="preserve">Пункт 5 Методики определения стоимости работ по подготовке проектной документации, содержащей материалы в форме информационной модели, утвержденной приказом Минстроя России от 24.12.2020 № 854/пр (далее – Методика № 854/пр)
</t>
  </si>
  <si>
    <t xml:space="preserve">Определение стоимости подготовки проектной документации, содержащей материалы в форме информационной модели </t>
  </si>
  <si>
    <t>Сп=</t>
  </si>
  <si>
    <t>м2</t>
  </si>
  <si>
    <t>Технологическая часть</t>
  </si>
  <si>
    <t>Архитектурно-строительная часть и генплан</t>
  </si>
  <si>
    <t>Отопление, вентиляция и теплоснабжение</t>
  </si>
  <si>
    <t>Проект организации строительства</t>
  </si>
  <si>
    <t>Охрана окружающей среды</t>
  </si>
  <si>
    <t>Система пожарной защиты</t>
  </si>
  <si>
    <t>Энергоэффективность</t>
  </si>
  <si>
    <t>Отходы производства</t>
  </si>
  <si>
    <t>Водоснабжения и канализация</t>
  </si>
  <si>
    <t>Электроснабжение и электрооборудование</t>
  </si>
  <si>
    <t xml:space="preserve">Дымоудаление </t>
  </si>
  <si>
    <t xml:space="preserve">Индивидуальный тепловой пункт </t>
  </si>
  <si>
    <t>Сумма долей относительных стоимостей разделов,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</t>
  </si>
  <si>
    <t>пункт 59 таблицы 1 Приложения 1 к Методике № 854/пр</t>
  </si>
  <si>
    <t>Ким =</t>
  </si>
  <si>
    <t>Х =</t>
  </si>
  <si>
    <t>в =</t>
  </si>
  <si>
    <t>а =</t>
  </si>
  <si>
    <t>Кпд =</t>
  </si>
  <si>
    <t>пункт 1 таблицы 1 Методики № 854/пр</t>
  </si>
  <si>
    <t xml:space="preserve">Определение стоимости подготовки рабочей документации, содержащей материалы в форме информационной модели </t>
  </si>
  <si>
    <t xml:space="preserve">Пункт 7 Методики № 854/пр
</t>
  </si>
  <si>
    <t>Ср=</t>
  </si>
  <si>
    <t>тыс руб</t>
  </si>
  <si>
    <t>тыс.руб, пункт 42 таблицы 1 СБЦ</t>
  </si>
  <si>
    <t>тыс руб.</t>
  </si>
  <si>
    <r>
      <t>Дим</t>
    </r>
    <r>
      <rPr>
        <sz val="8"/>
        <rFont val="Times New Roman"/>
        <family val="1"/>
        <charset val="204"/>
      </rPr>
      <t>р</t>
    </r>
  </si>
  <si>
    <t>Таблица относительной стоимости разработки рабочей документации 
(в процентах от цены) СБЦ</t>
  </si>
  <si>
    <t>Крд =</t>
  </si>
  <si>
    <r>
      <t>Дтг</t>
    </r>
    <r>
      <rPr>
        <sz val="8"/>
        <rFont val="Times New Roman"/>
        <family val="1"/>
        <charset val="204"/>
      </rPr>
      <t xml:space="preserve">р </t>
    </r>
    <r>
      <rPr>
        <sz val="14"/>
        <rFont val="Times New Roman"/>
        <family val="1"/>
        <charset val="204"/>
      </rPr>
      <t>=</t>
    </r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</si>
  <si>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</si>
  <si>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t>Индекс пересчета на 2 квартал 2024 года</t>
  </si>
  <si>
    <r>
      <t>Дим</t>
    </r>
    <r>
      <rPr>
        <sz val="8"/>
        <rFont val="Times New Roman"/>
        <family val="1"/>
        <charset val="204"/>
      </rPr>
      <t xml:space="preserve">п </t>
    </r>
    <r>
      <rPr>
        <sz val="12"/>
        <rFont val="Times New Roman"/>
        <family val="1"/>
        <charset val="204"/>
      </rPr>
      <t>=</t>
    </r>
  </si>
  <si>
    <r>
      <t>Дтг</t>
    </r>
    <r>
      <rPr>
        <sz val="8"/>
        <rFont val="Times New Roman"/>
        <family val="1"/>
        <charset val="204"/>
      </rPr>
      <t xml:space="preserve">п </t>
    </r>
    <r>
      <rPr>
        <sz val="12"/>
        <rFont val="Times New Roman"/>
        <family val="1"/>
        <charset val="204"/>
      </rPr>
      <t>=</t>
    </r>
  </si>
  <si>
    <t>Связь и сигнализация</t>
  </si>
  <si>
    <t>Сметная документация</t>
  </si>
  <si>
    <t>Итого</t>
  </si>
  <si>
    <t>Таблица относительной стоимости разработки проектной документации 
(в процентах от цены), приведенная в СБЦ</t>
  </si>
  <si>
    <t>Относительная стоимость разработки, %</t>
  </si>
  <si>
    <t>сумма долей относительных стоимостей разделов, включаемых в объектно-ориентированную параметрическую трехмерную модель, содержащей материалы в текстовой и графической формах, размещаемых в комплексе программно-технических средств</t>
  </si>
  <si>
    <t>Разделы проектной документации</t>
  </si>
  <si>
    <t>Комплекты рабочей документации</t>
  </si>
  <si>
    <t>Сумма долей относительных стоимостей комплектов рабочей документации, соответствующих разделам проектной документации, включаемых в трехмерную модель, актуализации раздела ПОС проектной документации на этапе подготовки рабочей документации, по подготовке рабочей документации, соответствующей разделу СМ проектной документации</t>
  </si>
  <si>
    <t>Сумма долей относительных стоимостей 
разработки комплектов рабочей документации, размещаемых в СОД и не включаемых в трехмерную модель (при наличии)</t>
  </si>
  <si>
    <t>Пункт 59 таблицы 1 Приложения 1 к Методике № 854/пр</t>
  </si>
  <si>
    <r>
      <t>Раздел I.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стоимости подготовки проектной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 (С</t>
    </r>
    <r>
      <rPr>
        <vertAlign val="subscript"/>
        <sz val="14"/>
        <color theme="1"/>
        <rFont val="Times New Roman"/>
        <family val="1"/>
        <charset val="204"/>
      </rPr>
      <t>ИМп</t>
    </r>
    <r>
      <rPr>
        <sz val="14"/>
        <color theme="1"/>
        <rFont val="Times New Roman"/>
        <family val="1"/>
        <charset val="204"/>
      </rPr>
      <t>) по формуле (1) Методики определения стоимости работ по подготовке проектной документации, содержащей материалы в форме информационной модели, утвержденной приказом Минстроя России от 24.12.2020 № 854/пр (далее – Методика № 854/пр):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</si>
  <si>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ИМп</t>
    </r>
    <r>
      <rPr>
        <b/>
        <sz val="14"/>
        <color theme="1"/>
        <rFont val="Times New Roman"/>
        <family val="1"/>
        <charset val="204"/>
      </rPr>
      <t xml:space="preserve"> = С</t>
    </r>
    <r>
      <rPr>
        <b/>
        <vertAlign val="subscript"/>
        <sz val="14"/>
        <color theme="1"/>
        <rFont val="Times New Roman"/>
        <family val="1"/>
        <charset val="204"/>
      </rPr>
      <t>п</t>
    </r>
    <r>
      <rPr>
        <b/>
        <sz val="14"/>
        <color theme="1"/>
        <rFont val="Times New Roman"/>
        <family val="1"/>
        <charset val="204"/>
      </rPr>
      <t xml:space="preserve"> x (Д</t>
    </r>
    <r>
      <rPr>
        <b/>
        <vertAlign val="subscript"/>
        <sz val="14"/>
        <color theme="1"/>
        <rFont val="Times New Roman"/>
        <family val="1"/>
        <charset val="204"/>
      </rPr>
      <t>ИМп</t>
    </r>
    <r>
      <rPr>
        <b/>
        <sz val="14"/>
        <color theme="1"/>
        <rFont val="Times New Roman"/>
        <family val="1"/>
        <charset val="204"/>
      </rPr>
      <t xml:space="preserve"> x К</t>
    </r>
    <r>
      <rPr>
        <b/>
        <vertAlign val="subscript"/>
        <sz val="14"/>
        <color theme="1"/>
        <rFont val="Times New Roman"/>
        <family val="1"/>
        <charset val="204"/>
      </rPr>
      <t>ИМ</t>
    </r>
    <r>
      <rPr>
        <b/>
        <sz val="14"/>
        <color theme="1"/>
        <rFont val="Times New Roman"/>
        <family val="1"/>
        <charset val="204"/>
      </rPr>
      <t xml:space="preserve"> + Д</t>
    </r>
    <r>
      <rPr>
        <b/>
        <vertAlign val="subscript"/>
        <sz val="14"/>
        <color theme="1"/>
        <rFont val="Times New Roman"/>
        <family val="1"/>
        <charset val="204"/>
      </rPr>
      <t>ТГп</t>
    </r>
    <r>
      <rPr>
        <b/>
        <sz val="14"/>
        <color theme="1"/>
        <rFont val="Times New Roman"/>
        <family val="1"/>
        <charset val="204"/>
      </rPr>
      <t>) x К</t>
    </r>
    <r>
      <rPr>
        <b/>
        <vertAlign val="subscript"/>
        <sz val="14"/>
        <color theme="1"/>
        <rFont val="Times New Roman"/>
        <family val="1"/>
        <charset val="204"/>
      </rPr>
      <t xml:space="preserve">ПД, </t>
    </r>
  </si>
  <si>
    <r>
      <t>где:</t>
    </r>
    <r>
      <rPr>
        <sz val="12"/>
        <color theme="1"/>
        <rFont val="Times New Roman"/>
        <family val="1"/>
        <charset val="204"/>
      </rPr>
      <t xml:space="preserve"> </t>
    </r>
  </si>
  <si>
    <t>Сп</t>
  </si>
  <si>
    <t>–</t>
  </si>
  <si>
    <r>
      <t>цена разработки проектной и рабочей документации</t>
    </r>
    <r>
      <rPr>
        <sz val="14"/>
        <color rgb="FF000000"/>
        <rFont val="Times New Roman"/>
        <family val="1"/>
        <charset val="204"/>
      </rPr>
      <t>, определяемая с использованием цен Справочников базовых цен на проектные работы в строительстве, в рублях;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</si>
  <si>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ИМп</t>
    </r>
  </si>
  <si>
    <t>сумма долей относительных стоимостей разработки разделов проектной документации,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 (или его отдельных частей) в виде совокупности информационно насыщенных элементов;</t>
  </si>
  <si>
    <r>
      <t>К</t>
    </r>
    <r>
      <rPr>
        <vertAlign val="subscript"/>
        <sz val="14"/>
        <color theme="1"/>
        <rFont val="Times New Roman"/>
        <family val="1"/>
        <charset val="204"/>
      </rPr>
      <t>ИМ</t>
    </r>
  </si>
  <si>
    <t>корректирующий коэффициент, применяемый при определении стоимости работ по подготовке проектной документации, содержащей материалы в форме информационной модели.</t>
  </si>
  <si>
    <r>
      <t>Д</t>
    </r>
    <r>
      <rPr>
        <vertAlign val="subscript"/>
        <sz val="14"/>
        <color theme="1"/>
        <rFont val="Times New Roman"/>
        <family val="1"/>
        <charset val="204"/>
      </rPr>
      <t>ТГп</t>
    </r>
  </si>
  <si>
    <t>сумма долей относительных стоимостей разработки разделов проектной документации, содержащей материалы в текстовой и графической формах, размещаемых в комплексе программно-технических средств, представляющих единый источник данных, обеспечивающий совместное использование информации всеми участниками инвестиционно-строительного проекта;</t>
  </si>
  <si>
    <r>
      <t>К</t>
    </r>
    <r>
      <rPr>
        <vertAlign val="subscript"/>
        <sz val="14"/>
        <color theme="1"/>
        <rFont val="Times New Roman"/>
        <family val="1"/>
        <charset val="204"/>
      </rPr>
      <t>ПД</t>
    </r>
  </si>
  <si>
    <t>доля стоимости работ по подготовке проектной документации.</t>
  </si>
  <si>
    <r>
      <t>где: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</si>
  <si>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a; b − параметры цены, приведенные в пункте 42 таблицы 1 СБЦ, в рублях;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</si>
  <si>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Х − величина натурального показателя объекта, 5 000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.</t>
    </r>
  </si>
  <si>
    <r>
      <t>2. Определение Д</t>
    </r>
    <r>
      <rPr>
        <b/>
        <vertAlign val="subscript"/>
        <sz val="14"/>
        <color theme="1"/>
        <rFont val="Times New Roman"/>
        <family val="1"/>
        <charset val="204"/>
      </rPr>
      <t>ИМп</t>
    </r>
    <r>
      <rPr>
        <b/>
        <vertAlign val="subscript"/>
        <sz val="8"/>
        <color theme="1"/>
        <rFont val="Times New Roman"/>
        <family val="1"/>
        <charset val="204"/>
      </rPr>
      <t>.</t>
    </r>
  </si>
  <si>
    <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ИМп</t>
    </r>
    <r>
      <rPr>
        <sz val="14"/>
        <color theme="1"/>
        <rFont val="Times New Roman"/>
        <family val="1"/>
        <charset val="204"/>
      </rPr>
      <t xml:space="preserve"> по соответствующей таблице относительной стоимости разработки проектной документации (в процентах от цены) СБЦ определяем сумму долей относительных стоимостей разделов,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</t>
    </r>
    <r>
      <rPr>
        <sz val="12"/>
        <color theme="1"/>
        <rFont val="Times New Roman"/>
        <family val="1"/>
        <charset val="204"/>
      </rPr>
      <t>.</t>
    </r>
  </si>
  <si>
    <t>Таблица 1</t>
  </si>
  <si>
    <t>Номер пункта таблицы</t>
  </si>
  <si>
    <t>Стадия проектирования</t>
  </si>
  <si>
    <t>Водоснабжение и канализация</t>
  </si>
  <si>
    <t>Электроснабжение и электрооборудование. автоматизация</t>
  </si>
  <si>
    <t>Дымоудаление</t>
  </si>
  <si>
    <t>Индивидуальный тепловой пункт</t>
  </si>
  <si>
    <t>Пункт 42</t>
  </si>
  <si>
    <t>П</t>
  </si>
  <si>
    <r>
      <t>Д</t>
    </r>
    <r>
      <rPr>
        <vertAlign val="subscript"/>
        <sz val="14"/>
        <color theme="1"/>
        <rFont val="Times New Roman"/>
        <family val="1"/>
        <charset val="204"/>
      </rPr>
      <t>ИМп</t>
    </r>
    <r>
      <rPr>
        <sz val="14"/>
        <color theme="1"/>
        <rFont val="Times New Roman"/>
        <family val="1"/>
        <charset val="204"/>
      </rPr>
      <t xml:space="preserve"> = (столбец 3 + столбец 4 + столбец 5 +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столбец 6 + столбец 7 +</t>
    </r>
  </si>
  <si>
    <t>столбец 8 + столбец 9 + столбец 11 + столбец 12 + столбец 15 + столбец 16) =</t>
  </si>
  <si>
    <r>
      <t>(0,097 + 0,263 + 0,11 + 0,089 + 0,09 + 0,007 + 0,014 + 0,05 + 0,05 + 0,04 + 0,06) = 0,87.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</si>
  <si>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3. Определение К</t>
    </r>
    <r>
      <rPr>
        <b/>
        <vertAlign val="subscript"/>
        <sz val="14"/>
        <color theme="1"/>
        <rFont val="Times New Roman"/>
        <family val="1"/>
        <charset val="204"/>
      </rPr>
      <t>ИМ.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</si>
  <si>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ИМ</t>
    </r>
    <r>
      <rPr>
        <sz val="14"/>
        <color theme="1"/>
        <rFont val="Times New Roman"/>
        <family val="1"/>
        <charset val="204"/>
      </rPr>
      <t xml:space="preserve"> = 1,1, принимаемый в соответствии с пунктом 59 Таблицы 1 Приложения 1 к Методике № 854/пр.</t>
    </r>
  </si>
  <si>
    <r>
      <t>4. Определение Д</t>
    </r>
    <r>
      <rPr>
        <b/>
        <vertAlign val="subscript"/>
        <sz val="14"/>
        <color theme="1"/>
        <rFont val="Times New Roman"/>
        <family val="1"/>
        <charset val="204"/>
      </rPr>
      <t>ТГп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</si>
  <si>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 </t>
    </r>
    <r>
      <rPr>
        <sz val="14"/>
        <color theme="1"/>
        <rFont val="Times New Roman"/>
        <family val="1"/>
        <charset val="204"/>
      </rP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ТГп</t>
    </r>
    <r>
      <rPr>
        <sz val="14"/>
        <color theme="1"/>
        <rFont val="Times New Roman"/>
        <family val="1"/>
        <charset val="204"/>
      </rPr>
      <t xml:space="preserve"> по таблице относительной стоимости разработки проектной документации (в процентах от цены) СБЦ определяем сумму долей относительных стоимостей разделов, включаемых в объектно-ориентированную параметрическую трехмерную модель, содержащей материалы в текстовой и графической формах, размещаемых в комплексе программно-технических средств</t>
    </r>
    <r>
      <rPr>
        <sz val="12"/>
        <color theme="1"/>
        <rFont val="Times New Roman"/>
        <family val="1"/>
        <charset val="204"/>
      </rPr>
      <t>.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</si>
  <si>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ТГп</t>
    </r>
    <r>
      <rPr>
        <sz val="14"/>
        <color theme="1"/>
        <rFont val="Times New Roman"/>
        <family val="1"/>
        <charset val="204"/>
      </rPr>
      <t xml:space="preserve"> = (столбец 10 + столбец 13 + столбец 14) = (0,08 + 0,04 + 0,01) = 0,13,</t>
    </r>
  </si>
  <si>
    <r>
      <t>6. Определение стоимости подготовки проектной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модели:</t>
    </r>
  </si>
  <si>
    <r>
      <t>Раздел II. Определение стоимости подготовки рабочей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 по формуле (2) Методики № 854/пр: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</si>
  <si>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ИМр</t>
    </r>
    <r>
      <rPr>
        <b/>
        <sz val="14"/>
        <color theme="1"/>
        <rFont val="Times New Roman"/>
        <family val="1"/>
        <charset val="204"/>
      </rPr>
      <t xml:space="preserve"> = С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 xml:space="preserve"> x (Д</t>
    </r>
    <r>
      <rPr>
        <b/>
        <vertAlign val="subscript"/>
        <sz val="14"/>
        <color theme="1"/>
        <rFont val="Times New Roman"/>
        <family val="1"/>
        <charset val="204"/>
      </rPr>
      <t>ИМр</t>
    </r>
    <r>
      <rPr>
        <b/>
        <sz val="14"/>
        <color theme="1"/>
        <rFont val="Times New Roman"/>
        <family val="1"/>
        <charset val="204"/>
      </rPr>
      <t xml:space="preserve"> x К</t>
    </r>
    <r>
      <rPr>
        <b/>
        <vertAlign val="subscript"/>
        <sz val="14"/>
        <color theme="1"/>
        <rFont val="Times New Roman"/>
        <family val="1"/>
        <charset val="204"/>
      </rPr>
      <t>ИМ</t>
    </r>
    <r>
      <rPr>
        <b/>
        <sz val="14"/>
        <color theme="1"/>
        <rFont val="Times New Roman"/>
        <family val="1"/>
        <charset val="204"/>
      </rPr>
      <t xml:space="preserve"> + Д</t>
    </r>
    <r>
      <rPr>
        <b/>
        <vertAlign val="subscript"/>
        <sz val="14"/>
        <color theme="1"/>
        <rFont val="Times New Roman"/>
        <family val="1"/>
        <charset val="204"/>
      </rPr>
      <t>ТГр</t>
    </r>
    <r>
      <rPr>
        <b/>
        <sz val="14"/>
        <color theme="1"/>
        <rFont val="Times New Roman"/>
        <family val="1"/>
        <charset val="204"/>
      </rPr>
      <t>) x К</t>
    </r>
    <r>
      <rPr>
        <b/>
        <vertAlign val="subscript"/>
        <sz val="14"/>
        <color theme="1"/>
        <rFont val="Times New Roman"/>
        <family val="1"/>
        <charset val="204"/>
      </rPr>
      <t>РД,</t>
    </r>
  </si>
  <si>
    <t>где:</t>
  </si>
  <si>
    <r>
      <t>С</t>
    </r>
    <r>
      <rPr>
        <b/>
        <vertAlign val="subscript"/>
        <sz val="14"/>
        <color rgb="FF000000"/>
        <rFont val="Times New Roman"/>
        <family val="1"/>
        <charset val="204"/>
      </rPr>
      <t>р</t>
    </r>
  </si>
  <si>
    <r>
      <t>цена разработки проектной и рабочей документации</t>
    </r>
    <r>
      <rPr>
        <sz val="14"/>
        <color rgb="FF000000"/>
        <rFont val="Times New Roman"/>
        <family val="1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rgb="FF000000"/>
        <rFont val="Times New Roman"/>
        <family val="1"/>
        <charset val="204"/>
      </rPr>
      <t xml:space="preserve">определяемая с использованием цен Справочников базовых цен на проектные работы в строительстве </t>
    </r>
    <r>
      <rPr>
        <b/>
        <sz val="14"/>
        <color theme="1"/>
        <rFont val="Times New Roman"/>
        <family val="1"/>
        <charset val="204"/>
      </rPr>
      <t>(= С</t>
    </r>
    <r>
      <rPr>
        <b/>
        <vertAlign val="subscript"/>
        <sz val="14"/>
        <color theme="1"/>
        <rFont val="Times New Roman"/>
        <family val="1"/>
        <charset val="204"/>
      </rPr>
      <t>п</t>
    </r>
    <r>
      <rPr>
        <b/>
        <sz val="14"/>
        <color theme="1"/>
        <rFont val="Times New Roman"/>
        <family val="1"/>
        <charset val="204"/>
      </rPr>
      <t>)</t>
    </r>
    <r>
      <rPr>
        <sz val="14"/>
        <color rgb="FF000000"/>
        <rFont val="Times New Roman"/>
        <family val="1"/>
        <charset val="204"/>
      </rPr>
      <t>, в рублях;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</si>
  <si>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ИМр</t>
    </r>
  </si>
  <si>
    <t>сумма долей относительных стоимостей работ по подготовке комплектов рабочей документации, соответствующих разделам проектной документации, актуализации раздела ПОС проектной документации на этапе подготовки рабочей документации, по подготовке рабочей документации;</t>
  </si>
  <si>
    <t>корректирующий коэффициент, применяемый при определении стоимости работ по подготовке рабочей документации, содержащей материалы в форме информационной модели.</t>
  </si>
  <si>
    <r>
      <t>Д</t>
    </r>
    <r>
      <rPr>
        <vertAlign val="subscript"/>
        <sz val="14"/>
        <color theme="1"/>
        <rFont val="Times New Roman"/>
        <family val="1"/>
        <charset val="204"/>
      </rPr>
      <t>ТГр</t>
    </r>
  </si>
  <si>
    <t>сумма долей относительных стоимостей разработки разделов рабочей документации, размещаемых в среде общих данных и не включаемых в трехмерную модель (при наличии);</t>
  </si>
  <si>
    <r>
      <t>К</t>
    </r>
    <r>
      <rPr>
        <vertAlign val="subscript"/>
        <sz val="14"/>
        <color theme="1"/>
        <rFont val="Times New Roman"/>
        <family val="1"/>
        <charset val="204"/>
      </rPr>
      <t>РД</t>
    </r>
  </si>
  <si>
    <t>доля стоимости работ по подготовке рабочей документации.</t>
  </si>
  <si>
    <r>
      <t>7. Определение С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sz val="14"/>
        <color theme="1"/>
        <rFont val="Times New Roman"/>
        <family val="1"/>
        <charset val="204"/>
      </rPr>
      <t xml:space="preserve"> по пункту 42 таблицы 1 СБЦ </t>
    </r>
  </si>
  <si>
    <t>a; b − параметры цены, приведенные в пункте 42 таблицы 1 СБЦ, в рублях;</t>
  </si>
  <si>
    <r>
      <t>Х − величина натурального показателя объекта, 5 000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;</t>
    </r>
  </si>
  <si>
    <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ИМр</t>
    </r>
    <r>
      <rPr>
        <sz val="14"/>
        <color theme="1"/>
        <rFont val="Times New Roman"/>
        <family val="1"/>
        <charset val="204"/>
      </rPr>
      <t xml:space="preserve"> по таблице относительной стоимости разработки рабочей документации (в процентах от цены) СБЦ определяем сумму долей относительных стоимостей разработки комплектов чертежей рабочей документации соответствующих разделам проектной документации,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объекта, и дополнительно в соответствии с примечанием 2 к Таблице 1 Приложения 1 к Методике № 854/пр доли относительной стоимости актуализации раздела ПОС на этапе разработки рабочей документации.</t>
    </r>
  </si>
  <si>
    <t>Таблица 2</t>
  </si>
  <si>
    <t>Р</t>
  </si>
  <si>
    <t>-</t>
  </si>
  <si>
    <t>--</t>
  </si>
  <si>
    <r>
      <t>9. Определение К</t>
    </r>
    <r>
      <rPr>
        <b/>
        <vertAlign val="subscript"/>
        <sz val="14"/>
        <color theme="1"/>
        <rFont val="Times New Roman"/>
        <family val="1"/>
        <charset val="204"/>
      </rPr>
      <t>ИМ.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</si>
  <si>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10.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 Д</t>
    </r>
    <r>
      <rPr>
        <b/>
        <vertAlign val="subscript"/>
        <sz val="14"/>
        <color theme="1"/>
        <rFont val="Times New Roman"/>
        <family val="1"/>
        <charset val="204"/>
      </rPr>
      <t>ТГр</t>
    </r>
    <r>
      <rPr>
        <b/>
        <sz val="14"/>
        <color theme="1"/>
        <rFont val="Times New Roman"/>
        <family val="1"/>
        <charset val="204"/>
      </rPr>
      <t>.</t>
    </r>
  </si>
  <si>
    <r>
      <t>12. Определение стоимости подготовки рабочей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модели:</t>
    </r>
  </si>
  <si>
    <r>
      <t>Раздел III. Определение стоимости работ по подготовке проектной и рабочей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модели, в уровне цен по состоянию на 2 квартал 2024 года по формуле:</t>
    </r>
  </si>
  <si>
    <r>
      <t>С</t>
    </r>
    <r>
      <rPr>
        <b/>
        <vertAlign val="subscript"/>
        <sz val="16"/>
        <color theme="1"/>
        <rFont val="Times New Roman"/>
        <family val="1"/>
        <charset val="204"/>
      </rPr>
      <t>ИМ</t>
    </r>
    <r>
      <rPr>
        <b/>
        <sz val="16"/>
        <color theme="1"/>
        <rFont val="Times New Roman"/>
        <family val="1"/>
        <charset val="204"/>
      </rPr>
      <t xml:space="preserve"> = (С</t>
    </r>
    <r>
      <rPr>
        <b/>
        <vertAlign val="subscript"/>
        <sz val="16"/>
        <color theme="1"/>
        <rFont val="Times New Roman"/>
        <family val="1"/>
        <charset val="204"/>
      </rPr>
      <t>ИМп</t>
    </r>
    <r>
      <rPr>
        <b/>
        <sz val="16"/>
        <color theme="1"/>
        <rFont val="Times New Roman"/>
        <family val="1"/>
        <charset val="204"/>
      </rPr>
      <t xml:space="preserve"> + С</t>
    </r>
    <r>
      <rPr>
        <b/>
        <vertAlign val="subscript"/>
        <sz val="16"/>
        <color theme="1"/>
        <rFont val="Times New Roman"/>
        <family val="1"/>
        <charset val="204"/>
      </rPr>
      <t>ИМр)</t>
    </r>
    <r>
      <rPr>
        <b/>
        <sz val="16"/>
        <color theme="1"/>
        <rFont val="Times New Roman"/>
        <family val="1"/>
        <charset val="204"/>
      </rPr>
      <t xml:space="preserve"> × К</t>
    </r>
    <r>
      <rPr>
        <b/>
        <vertAlign val="subscript"/>
        <sz val="16"/>
        <color theme="1"/>
        <rFont val="Times New Roman"/>
        <family val="1"/>
        <charset val="204"/>
      </rPr>
      <t>i</t>
    </r>
    <r>
      <rPr>
        <b/>
        <sz val="16"/>
        <color theme="1"/>
        <rFont val="Times New Roman"/>
        <family val="1"/>
        <charset val="204"/>
      </rPr>
      <t>,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</si>
  <si>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 xml:space="preserve"> = 5,94 – индекс изменения сметной стоимости проектных работ для строительства на 2 квартал 2024 года (письмо Минстроя России от 27.04.2024 № 24796-АЛ/09).</t>
    </r>
  </si>
  <si>
    <r>
      <t>С</t>
    </r>
    <r>
      <rPr>
        <b/>
        <vertAlign val="subscript"/>
        <sz val="16"/>
        <color theme="1"/>
        <rFont val="Times New Roman"/>
        <family val="1"/>
        <charset val="204"/>
      </rPr>
      <t>ИМ</t>
    </r>
    <r>
      <rPr>
        <b/>
        <sz val="16"/>
        <color theme="1"/>
        <rFont val="Times New Roman"/>
        <family val="1"/>
        <charset val="204"/>
      </rPr>
      <t xml:space="preserve"> = (1 400 926 + 958 352) × 5,94 = 14 014 107 рублей.</t>
    </r>
  </si>
  <si>
    <r>
      <t>1.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п</t>
    </r>
    <r>
      <rPr>
        <sz val="14"/>
        <color theme="1"/>
        <rFont val="Times New Roman"/>
        <family val="1"/>
        <charset val="204"/>
      </rPr>
      <t xml:space="preserve"> по пункту 42 таблицы 1 Справочника базовых цен на проектные работы для строительства «Предприятия автомобильного транспорта», утвержденного письмом Росстроя России от 12.01.2006 № СК-31/02 (далее – СБЦ). 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</si>
  <si>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ПД</t>
    </r>
    <r>
      <rPr>
        <sz val="14"/>
        <color theme="1"/>
        <rFont val="Times New Roman"/>
        <family val="1"/>
        <charset val="204"/>
      </rPr>
      <t xml:space="preserve"> </t>
    </r>
    <r>
      <rPr>
        <vertAlign val="subscript"/>
        <sz val="14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0,6, принимаемый на основании пункта 1 таблицы 1 Методики № 854/пр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</si>
  <si>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ИМр</t>
    </r>
    <r>
      <rPr>
        <sz val="14"/>
        <color theme="1"/>
        <rFont val="Times New Roman"/>
        <family val="1"/>
        <charset val="204"/>
      </rPr>
      <t xml:space="preserve"> = (столбец 3 + столбец 4 + столбец 5 +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столбец 6 + столбец 7 + столбец 8 + столбец 9 + столбец 11 + столбец 12 + столбец 15 + столбец 16) + раздел 6 таблицы 1 (актуализация раздела ПОС) = (0,046 + 0,300 + 0,115 + 0,100 + 0,140 + 0,008 + 0,100 + 0,070 + 0,060 + 0,061) + 0,014 = 1,014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</si>
  <si>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РД</t>
    </r>
    <r>
      <rPr>
        <sz val="14"/>
        <color theme="1"/>
        <rFont val="Times New Roman"/>
        <family val="1"/>
        <charset val="204"/>
      </rPr>
      <t xml:space="preserve"> </t>
    </r>
    <r>
      <rPr>
        <vertAlign val="subscript"/>
        <sz val="14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0,4, принимаемый на основании пункта 2 таблицы 1 Методики № 854/пр</t>
    </r>
  </si>
  <si>
    <t>Пункт 1 таблицы 1 Методики № 854/пр</t>
  </si>
  <si>
    <t>Разъяснения к расчету стоимости работ 
по подготовке проектной и рабочей документации, 
содержащей материалы в форме информационной модели</t>
  </si>
  <si>
    <r>
      <t>К</t>
    </r>
    <r>
      <rPr>
        <vertAlign val="subscript"/>
        <sz val="14"/>
        <color theme="1"/>
        <rFont val="Times New Roman"/>
        <family val="1"/>
        <charset val="204"/>
      </rPr>
      <t>ИМ</t>
    </r>
    <r>
      <rPr>
        <sz val="14"/>
        <color theme="1"/>
        <rFont val="Times New Roman"/>
        <family val="1"/>
        <charset val="204"/>
      </rPr>
      <t xml:space="preserve"> = 1,1;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принимаемый в соответствии с пунктом 59 Таблицы 1 Приложения 1 к Методике № 854/пр</t>
    </r>
  </si>
  <si>
    <r>
      <t xml:space="preserve"> </t>
    </r>
    <r>
      <rPr>
        <sz val="14"/>
        <color theme="1"/>
        <rFont val="Times New Roman"/>
        <family val="1"/>
        <charset val="204"/>
      </rP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ТГр</t>
    </r>
    <r>
      <rPr>
        <sz val="14"/>
        <color theme="1"/>
        <rFont val="Times New Roman"/>
        <family val="1"/>
        <charset val="204"/>
      </rPr>
      <t xml:space="preserve"> по таблице относительной стоимости разработки рабочей документации (в процентах от цены) СБЦ определяем сумму долей относительных стоимостей разработки комплектов рабочей документации, размещаемых в среде общих данных и не включаемых в трехмерную модель (при наличии)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</si>
  <si>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ТГр</t>
    </r>
    <r>
      <rPr>
        <sz val="14"/>
        <color theme="1"/>
        <rFont val="Times New Roman"/>
        <family val="1"/>
        <charset val="204"/>
      </rPr>
      <t xml:space="preserve"> = (столбец 10 + столбец 13 + столбец 14) = 0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</si>
  <si>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ИМр</t>
    </r>
    <r>
      <rPr>
        <b/>
        <sz val="14"/>
        <color theme="1"/>
        <rFont val="Times New Roman"/>
        <family val="1"/>
        <charset val="204"/>
      </rPr>
      <t>= 2 148 000 × (1,014 × 1,1 + 0) × 0,4 = 958 352 руб.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</si>
  <si>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р</t>
    </r>
    <r>
      <rPr>
        <sz val="14"/>
        <color theme="1"/>
        <rFont val="Times New Roman"/>
        <family val="1"/>
        <charset val="204"/>
      </rPr>
      <t xml:space="preserve"> = (a + b × Х) = (528 000 + 324 × 5 000)</t>
    </r>
    <r>
      <rPr>
        <sz val="11"/>
        <color theme="1"/>
        <rFont val="Calibri"/>
        <family val="2"/>
        <charset val="204"/>
        <scheme val="minor"/>
      </rPr>
      <t xml:space="preserve"> = </t>
    </r>
    <r>
      <rPr>
        <sz val="14"/>
        <color theme="1"/>
        <rFont val="Times New Roman"/>
        <family val="1"/>
        <charset val="204"/>
      </rPr>
      <t>2 148 000 руб.,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</si>
  <si>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 xml:space="preserve">ИМп </t>
    </r>
    <r>
      <rPr>
        <b/>
        <sz val="14"/>
        <color theme="1"/>
        <rFont val="Times New Roman"/>
        <family val="1"/>
        <charset val="204"/>
      </rPr>
      <t>= 2 148 000</t>
    </r>
    <r>
      <rPr>
        <b/>
        <sz val="12"/>
        <color theme="1"/>
        <rFont val="Times New Roman"/>
        <family val="1"/>
        <charset val="204"/>
      </rPr>
      <t xml:space="preserve"> x </t>
    </r>
    <r>
      <rPr>
        <b/>
        <sz val="14"/>
        <color theme="1"/>
        <rFont val="Times New Roman"/>
        <family val="1"/>
        <charset val="204"/>
      </rPr>
      <t>(0,87 x 1,1 + 0,13) x 0,6 = 1 400 926 руб.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</si>
  <si>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 xml:space="preserve">п </t>
    </r>
    <r>
      <rPr>
        <sz val="14"/>
        <color theme="1"/>
        <rFont val="Times New Roman"/>
        <family val="1"/>
        <charset val="204"/>
      </rPr>
      <t>= (a + b × Х) = (528 000 + 324 × 5 000) = 2 148 000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руб.,</t>
    </r>
  </si>
  <si>
    <t>ИТОГО в уровне цен по состоянию на 2 квартал 2024</t>
  </si>
  <si>
    <t xml:space="preserve">тыс.руб, пункт 42 таблицы 1 Справочника базовых цен на проектные работы для строительства «Предприятия автомобильного транспорта», утвержденного письмом Росстроя России от 12.01.2006 № СК-31/02 (далее – СБЦ)
</t>
  </si>
  <si>
    <t xml:space="preserve">
Пример определения стоимости работ по подготовке проектной и рабочей документации, 
содержащей материалы в форме информационной модели
</t>
  </si>
  <si>
    <r>
      <t>11.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 К</t>
    </r>
    <r>
      <rPr>
        <b/>
        <vertAlign val="subscript"/>
        <sz val="14"/>
        <color theme="1"/>
        <rFont val="Times New Roman"/>
        <family val="1"/>
        <charset val="204"/>
      </rPr>
      <t>РД.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</si>
  <si>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8. Определение Д</t>
    </r>
    <r>
      <rPr>
        <b/>
        <vertAlign val="subscript"/>
        <sz val="14"/>
        <color theme="1"/>
        <rFont val="Times New Roman"/>
        <family val="1"/>
        <charset val="204"/>
      </rPr>
      <t>ИМр.</t>
    </r>
    <r>
      <rPr>
        <vertAlign val="subscript"/>
        <sz val="8"/>
        <color theme="1"/>
        <rFont val="Times New Roman"/>
        <family val="1"/>
        <charset val="204"/>
      </rPr>
      <t>.</t>
    </r>
  </si>
  <si>
    <r>
      <t>5. Определение К</t>
    </r>
    <r>
      <rPr>
        <b/>
        <vertAlign val="subscript"/>
        <sz val="14"/>
        <color theme="1"/>
        <rFont val="Times New Roman"/>
        <family val="1"/>
        <charset val="204"/>
      </rPr>
      <t>ПД.</t>
    </r>
    <r>
      <rPr>
        <b/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</si>
</sst>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  <numFmt numFmtId="166" formatCode="_-* #,##0.000\ _₽_-;\-* #,##0.000\ _₽_-;_-* &quot;-&quot;??\ _₽_-;_-@_-"/>
    <numFmt numFmtId="167" formatCode="_-* #,##0.0\ _₽_-;\-* #,##0.0\ _₽_-;_-* &quot;-&quot;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vertAlign val="subscript"/>
      <sz val="8"/>
      <color theme="1"/>
      <name val="Times New Roman"/>
      <family val="1"/>
      <charset val="204"/>
    </font>
    <font>
      <vertAlign val="subscript"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bscript"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3" fillId="0" borderId="9" xfId="2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/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1" applyNumberFormat="1" applyFont="1"/>
    <xf numFmtId="43" fontId="5" fillId="0" borderId="0" xfId="0" applyNumberFormat="1" applyFont="1"/>
    <xf numFmtId="0" fontId="3" fillId="0" borderId="10" xfId="2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164" fontId="2" fillId="0" borderId="6" xfId="2" applyNumberFormat="1" applyFont="1" applyBorder="1" applyAlignment="1">
      <alignment vertical="center"/>
    </xf>
    <xf numFmtId="0" fontId="2" fillId="0" borderId="7" xfId="0" applyFont="1" applyFill="1" applyBorder="1" applyAlignment="1">
      <alignment horizontal="left" vertical="top" wrapText="1"/>
    </xf>
    <xf numFmtId="43" fontId="2" fillId="0" borderId="8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43" fontId="2" fillId="0" borderId="0" xfId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left" vertical="top" wrapText="1"/>
    </xf>
    <xf numFmtId="43" fontId="2" fillId="0" borderId="15" xfId="1" applyFont="1" applyFill="1" applyBorder="1" applyAlignment="1">
      <alignment horizontal="left" vertical="top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7" fontId="2" fillId="0" borderId="0" xfId="1" applyNumberFormat="1" applyFont="1" applyFill="1" applyBorder="1" applyAlignment="1">
      <alignment horizontal="center" vertical="top" wrapText="1"/>
    </xf>
    <xf numFmtId="43" fontId="2" fillId="0" borderId="0" xfId="1" applyNumberFormat="1" applyFont="1" applyFill="1" applyBorder="1" applyAlignment="1">
      <alignment horizontal="center" vertical="top" wrapText="1"/>
    </xf>
    <xf numFmtId="166" fontId="2" fillId="0" borderId="0" xfId="1" applyNumberFormat="1" applyFont="1" applyFill="1" applyBorder="1" applyAlignment="1">
      <alignment horizontal="center" vertical="top" wrapText="1"/>
    </xf>
    <xf numFmtId="167" fontId="2" fillId="0" borderId="0" xfId="1" applyNumberFormat="1" applyFont="1" applyFill="1" applyBorder="1" applyAlignment="1">
      <alignment horizontal="left" vertical="top" wrapText="1"/>
    </xf>
    <xf numFmtId="164" fontId="2" fillId="0" borderId="2" xfId="2" applyNumberFormat="1" applyFont="1" applyBorder="1" applyAlignment="1">
      <alignment vertical="center"/>
    </xf>
    <xf numFmtId="164" fontId="2" fillId="0" borderId="7" xfId="2" applyNumberFormat="1" applyFont="1" applyBorder="1" applyAlignment="1">
      <alignment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164" fontId="2" fillId="0" borderId="13" xfId="2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5" xfId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3" fontId="2" fillId="0" borderId="4" xfId="2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top" wrapText="1"/>
    </xf>
    <xf numFmtId="0" fontId="2" fillId="0" borderId="6" xfId="2" applyNumberFormat="1" applyFont="1" applyFill="1" applyBorder="1" applyAlignment="1">
      <alignment horizontal="center" vertical="top" wrapText="1"/>
    </xf>
    <xf numFmtId="0" fontId="2" fillId="0" borderId="13" xfId="2" applyNumberFormat="1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13" xfId="2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43" fontId="2" fillId="0" borderId="8" xfId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59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4914900" y="1127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abSelected="1" view="pageBreakPreview" zoomScaleNormal="100" zoomScaleSheetLayoutView="100" workbookViewId="0">
      <selection activeCell="F69" sqref="F69"/>
    </sheetView>
  </sheetViews>
  <sheetFormatPr defaultColWidth="9.140625" defaultRowHeight="15.75" x14ac:dyDescent="0.25"/>
  <cols>
    <col min="1" max="1" width="6.28515625" style="3" customWidth="1"/>
    <col min="2" max="2" width="28" style="3" customWidth="1"/>
    <col min="3" max="3" width="18.7109375" style="3" customWidth="1"/>
    <col min="4" max="4" width="16.42578125" style="3" customWidth="1"/>
    <col min="5" max="5" width="43" style="3" customWidth="1"/>
    <col min="6" max="6" width="23.5703125" style="3" customWidth="1"/>
    <col min="7" max="7" width="20.7109375" style="3" customWidth="1"/>
    <col min="8" max="8" width="16.5703125" style="3" bestFit="1" customWidth="1"/>
    <col min="9" max="9" width="15.28515625" style="3" bestFit="1" customWidth="1"/>
    <col min="10" max="16384" width="9.140625" style="3"/>
  </cols>
  <sheetData>
    <row r="1" spans="1:21" ht="57.75" customHeight="1" x14ac:dyDescent="0.25">
      <c r="A1" s="70" t="s">
        <v>135</v>
      </c>
      <c r="B1" s="71"/>
      <c r="C1" s="71"/>
      <c r="D1" s="71"/>
      <c r="E1" s="71"/>
      <c r="F1" s="71"/>
      <c r="G1" s="71"/>
    </row>
    <row r="2" spans="1:21" ht="62.25" customHeight="1" x14ac:dyDescent="0.25">
      <c r="A2" s="72" t="s">
        <v>6</v>
      </c>
      <c r="B2" s="72"/>
      <c r="C2" s="72"/>
      <c r="D2" s="72"/>
      <c r="E2" s="72"/>
      <c r="F2" s="72"/>
      <c r="G2" s="72"/>
    </row>
    <row r="3" spans="1:21" ht="30" customHeight="1" x14ac:dyDescent="0.25">
      <c r="A3" s="73" t="s">
        <v>4</v>
      </c>
      <c r="B3" s="73"/>
      <c r="C3" s="73"/>
      <c r="D3" s="73"/>
      <c r="E3" s="73"/>
      <c r="F3" s="73"/>
      <c r="G3" s="74"/>
    </row>
    <row r="4" spans="1:21" ht="47.25" x14ac:dyDescent="0.25">
      <c r="A4" s="1" t="s">
        <v>0</v>
      </c>
      <c r="B4" s="1" t="s">
        <v>2</v>
      </c>
      <c r="C4" s="75" t="s">
        <v>5</v>
      </c>
      <c r="D4" s="76"/>
      <c r="E4" s="77"/>
      <c r="F4" s="13" t="s">
        <v>1</v>
      </c>
      <c r="G4" s="1" t="s">
        <v>3</v>
      </c>
    </row>
    <row r="5" spans="1:21" ht="66.75" customHeight="1" x14ac:dyDescent="0.25">
      <c r="A5" s="78">
        <v>1</v>
      </c>
      <c r="B5" s="81" t="s">
        <v>8</v>
      </c>
      <c r="C5" s="84" t="s">
        <v>7</v>
      </c>
      <c r="D5" s="85"/>
      <c r="E5" s="86"/>
      <c r="F5" s="63" t="str">
        <f>CONCATENATE(D6," х (",D11," х ",D29," + ",D30,") х ",D32," х 1 000")</f>
        <v>2148 х (0,87 х 1,1 + 0,13) х 0,6 х 1 000</v>
      </c>
      <c r="G5" s="37">
        <f>D6*(D11*D29+D30)*D32*1000</f>
        <v>1400926</v>
      </c>
      <c r="H5" s="58"/>
      <c r="I5" s="5"/>
    </row>
    <row r="6" spans="1:21" ht="99" customHeight="1" x14ac:dyDescent="0.25">
      <c r="A6" s="79"/>
      <c r="B6" s="82"/>
      <c r="C6" s="16" t="s">
        <v>9</v>
      </c>
      <c r="D6" s="31">
        <f>(D8+D9*D10)</f>
        <v>2148</v>
      </c>
      <c r="E6" s="17" t="s">
        <v>134</v>
      </c>
      <c r="F6" s="14"/>
      <c r="G6" s="15"/>
      <c r="H6" s="4"/>
      <c r="I6" s="5"/>
    </row>
    <row r="7" spans="1:21" ht="18" customHeight="1" x14ac:dyDescent="0.25">
      <c r="A7" s="79"/>
      <c r="B7" s="82"/>
      <c r="C7" s="16"/>
      <c r="D7" s="32"/>
      <c r="E7" s="17" t="str">
        <f>CONCATENATE(D6," = (",D8," + ",D9," х ",D10,")")</f>
        <v>2148 = (528 + 0,324 х 5000)</v>
      </c>
      <c r="F7" s="14"/>
      <c r="G7" s="15"/>
      <c r="H7" s="4"/>
      <c r="I7" s="5"/>
    </row>
    <row r="8" spans="1:21" ht="21.75" customHeight="1" x14ac:dyDescent="0.25">
      <c r="A8" s="79"/>
      <c r="B8" s="82"/>
      <c r="C8" s="16" t="s">
        <v>28</v>
      </c>
      <c r="D8" s="33">
        <v>528</v>
      </c>
      <c r="E8" s="17" t="s">
        <v>34</v>
      </c>
      <c r="F8" s="14"/>
      <c r="G8" s="38"/>
      <c r="H8" s="4"/>
      <c r="I8" s="5"/>
    </row>
    <row r="9" spans="1:21" ht="23.25" customHeight="1" x14ac:dyDescent="0.25">
      <c r="A9" s="79"/>
      <c r="B9" s="82"/>
      <c r="C9" s="16" t="s">
        <v>27</v>
      </c>
      <c r="D9" s="35">
        <v>0.32400000000000001</v>
      </c>
      <c r="E9" s="17" t="s">
        <v>34</v>
      </c>
      <c r="F9" s="14"/>
      <c r="G9" s="39"/>
      <c r="H9" s="22"/>
      <c r="I9" s="23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23.25" customHeight="1" x14ac:dyDescent="0.25">
      <c r="A10" s="79"/>
      <c r="B10" s="82"/>
      <c r="C10" s="16" t="s">
        <v>26</v>
      </c>
      <c r="D10" s="31">
        <v>5000</v>
      </c>
      <c r="E10" s="17" t="s">
        <v>10</v>
      </c>
      <c r="F10" s="14"/>
      <c r="G10" s="4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111" customHeight="1" x14ac:dyDescent="0.25">
      <c r="A11" s="79"/>
      <c r="B11" s="82"/>
      <c r="C11" s="16" t="s">
        <v>43</v>
      </c>
      <c r="D11" s="34">
        <f>(D14+D15+D16+D17+D18+D19+D20+D22+D23+D26+D27)/100</f>
        <v>0.87</v>
      </c>
      <c r="E11" s="17" t="s">
        <v>23</v>
      </c>
      <c r="F11" s="14"/>
      <c r="G11" s="41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33.75" customHeight="1" x14ac:dyDescent="0.25">
      <c r="A12" s="79"/>
      <c r="B12" s="82"/>
      <c r="C12" s="16"/>
      <c r="D12" s="19"/>
      <c r="E12" s="17" t="str">
        <f>CONCATENATE(D11," = (",D14," + ",D15," + ",D16," + ",D17," + ",D18," + ",D19," + ",D20," + ",D22," + ",D23," + ",D26," + ",D27," ) / 100",)</f>
        <v>0,87 = (9,7 + 26,3 + 11 + 8,9 + 9 + 0,7 + 1,4 + 5 + 5 + 4 + 6 ) / 100</v>
      </c>
      <c r="F12" s="14"/>
      <c r="G12" s="4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48.75" customHeight="1" x14ac:dyDescent="0.25">
      <c r="A13" s="79"/>
      <c r="B13" s="82"/>
      <c r="C13" s="16" t="s">
        <v>51</v>
      </c>
      <c r="D13" s="31" t="s">
        <v>49</v>
      </c>
      <c r="E13" s="87" t="s">
        <v>48</v>
      </c>
      <c r="F13" s="14"/>
      <c r="G13" s="4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25.5" customHeight="1" x14ac:dyDescent="0.25">
      <c r="A14" s="79"/>
      <c r="B14" s="82"/>
      <c r="C14" s="21" t="s">
        <v>11</v>
      </c>
      <c r="D14" s="33">
        <v>9.6999999999999993</v>
      </c>
      <c r="E14" s="87"/>
      <c r="F14" s="14"/>
      <c r="G14" s="4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42.75" customHeight="1" x14ac:dyDescent="0.25">
      <c r="A15" s="79"/>
      <c r="B15" s="82"/>
      <c r="C15" s="21" t="s">
        <v>12</v>
      </c>
      <c r="D15" s="33">
        <v>26.3</v>
      </c>
      <c r="E15" s="87"/>
      <c r="F15" s="14"/>
      <c r="G15" s="4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40.5" customHeight="1" x14ac:dyDescent="0.25">
      <c r="A16" s="79"/>
      <c r="B16" s="82"/>
      <c r="C16" s="21" t="s">
        <v>13</v>
      </c>
      <c r="D16" s="33">
        <v>11</v>
      </c>
      <c r="E16" s="87"/>
      <c r="F16" s="14"/>
      <c r="G16" s="4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28.5" customHeight="1" x14ac:dyDescent="0.25">
      <c r="A17" s="79"/>
      <c r="B17" s="82"/>
      <c r="C17" s="21" t="s">
        <v>19</v>
      </c>
      <c r="D17" s="33">
        <v>8.9</v>
      </c>
      <c r="E17" s="87"/>
      <c r="F17" s="14"/>
      <c r="G17" s="4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32.25" customHeight="1" x14ac:dyDescent="0.25">
      <c r="A18" s="79"/>
      <c r="B18" s="82"/>
      <c r="C18" s="21" t="s">
        <v>20</v>
      </c>
      <c r="D18" s="33">
        <v>9</v>
      </c>
      <c r="E18" s="87"/>
      <c r="F18" s="14"/>
      <c r="G18" s="4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21.75" customHeight="1" x14ac:dyDescent="0.25">
      <c r="A19" s="79"/>
      <c r="B19" s="82"/>
      <c r="C19" s="21" t="s">
        <v>45</v>
      </c>
      <c r="D19" s="33">
        <v>0.7</v>
      </c>
      <c r="E19" s="87"/>
      <c r="F19" s="14"/>
      <c r="G19" s="4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29.25" customHeight="1" x14ac:dyDescent="0.25">
      <c r="A20" s="79"/>
      <c r="B20" s="82"/>
      <c r="C20" s="21" t="s">
        <v>14</v>
      </c>
      <c r="D20" s="33">
        <v>1.4</v>
      </c>
      <c r="E20" s="87"/>
      <c r="F20" s="14"/>
      <c r="G20" s="41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26.25" customHeight="1" x14ac:dyDescent="0.25">
      <c r="A21" s="79"/>
      <c r="B21" s="82"/>
      <c r="C21" s="21" t="s">
        <v>15</v>
      </c>
      <c r="D21" s="33">
        <v>8</v>
      </c>
      <c r="E21" s="87"/>
      <c r="F21" s="14"/>
      <c r="G21" s="4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26.25" customHeight="1" x14ac:dyDescent="0.25">
      <c r="A22" s="79"/>
      <c r="B22" s="82"/>
      <c r="C22" s="21" t="s">
        <v>16</v>
      </c>
      <c r="D22" s="33">
        <v>5</v>
      </c>
      <c r="E22" s="87"/>
      <c r="F22" s="14"/>
      <c r="G22" s="41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6.5" customHeight="1" x14ac:dyDescent="0.25">
      <c r="A23" s="79"/>
      <c r="B23" s="82"/>
      <c r="C23" s="21" t="s">
        <v>21</v>
      </c>
      <c r="D23" s="33">
        <v>5</v>
      </c>
      <c r="E23" s="87"/>
      <c r="F23" s="14"/>
      <c r="G23" s="15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18" customHeight="1" x14ac:dyDescent="0.25">
      <c r="A24" s="79"/>
      <c r="B24" s="82"/>
      <c r="C24" s="21" t="s">
        <v>17</v>
      </c>
      <c r="D24" s="33">
        <v>4</v>
      </c>
      <c r="E24" s="87"/>
      <c r="F24" s="14"/>
      <c r="G24" s="15"/>
      <c r="H24" s="4"/>
      <c r="I24" s="5"/>
    </row>
    <row r="25" spans="1:21" ht="17.25" customHeight="1" x14ac:dyDescent="0.25">
      <c r="A25" s="79"/>
      <c r="B25" s="82"/>
      <c r="C25" s="21" t="s">
        <v>18</v>
      </c>
      <c r="D25" s="33">
        <v>1</v>
      </c>
      <c r="E25" s="87"/>
      <c r="F25" s="14"/>
      <c r="G25" s="15"/>
      <c r="H25" s="4"/>
      <c r="I25" s="5"/>
    </row>
    <row r="26" spans="1:21" ht="27.75" customHeight="1" x14ac:dyDescent="0.25">
      <c r="A26" s="79"/>
      <c r="B26" s="82"/>
      <c r="C26" s="21" t="s">
        <v>22</v>
      </c>
      <c r="D26" s="33">
        <v>4</v>
      </c>
      <c r="E26" s="87"/>
      <c r="F26" s="14"/>
      <c r="G26" s="15"/>
      <c r="H26" s="4"/>
      <c r="I26" s="5"/>
    </row>
    <row r="27" spans="1:21" ht="30.75" customHeight="1" x14ac:dyDescent="0.25">
      <c r="A27" s="79"/>
      <c r="B27" s="82"/>
      <c r="C27" s="21" t="s">
        <v>46</v>
      </c>
      <c r="D27" s="33">
        <v>6</v>
      </c>
      <c r="E27" s="87"/>
      <c r="F27" s="14"/>
      <c r="G27" s="15"/>
      <c r="H27" s="4"/>
      <c r="I27" s="5"/>
    </row>
    <row r="28" spans="1:21" ht="22.5" customHeight="1" x14ac:dyDescent="0.25">
      <c r="A28" s="79"/>
      <c r="B28" s="82"/>
      <c r="C28" s="16" t="s">
        <v>47</v>
      </c>
      <c r="D28" s="33">
        <f>SUM(D14:D27)</f>
        <v>100</v>
      </c>
      <c r="E28" s="87"/>
      <c r="F28" s="14"/>
      <c r="G28" s="15"/>
      <c r="H28" s="4"/>
      <c r="I28" s="5"/>
    </row>
    <row r="29" spans="1:21" ht="36" customHeight="1" x14ac:dyDescent="0.25">
      <c r="A29" s="79"/>
      <c r="B29" s="82"/>
      <c r="C29" s="16" t="s">
        <v>25</v>
      </c>
      <c r="D29" s="33">
        <v>1.1000000000000001</v>
      </c>
      <c r="E29" s="17" t="s">
        <v>24</v>
      </c>
      <c r="F29" s="14"/>
      <c r="G29" s="15"/>
      <c r="H29" s="4"/>
      <c r="I29" s="5"/>
    </row>
    <row r="30" spans="1:21" ht="111" customHeight="1" x14ac:dyDescent="0.25">
      <c r="A30" s="79"/>
      <c r="B30" s="82"/>
      <c r="C30" s="16" t="s">
        <v>44</v>
      </c>
      <c r="D30" s="34">
        <f>(D21+D24+D25)/100</f>
        <v>0.13</v>
      </c>
      <c r="E30" s="17" t="s">
        <v>50</v>
      </c>
      <c r="F30" s="14"/>
      <c r="G30" s="15"/>
      <c r="H30" s="4"/>
      <c r="I30" s="5"/>
    </row>
    <row r="31" spans="1:21" ht="20.25" customHeight="1" x14ac:dyDescent="0.25">
      <c r="A31" s="79"/>
      <c r="B31" s="82"/>
      <c r="C31" s="16"/>
      <c r="D31" s="33"/>
      <c r="E31" s="17" t="str">
        <f>CONCATENATE(D30," = (",D21," + ",D24," + ",D25,") / 100")</f>
        <v>0,13 = (8 + 4 + 1) / 100</v>
      </c>
      <c r="F31" s="14"/>
      <c r="G31" s="15"/>
      <c r="H31" s="4"/>
      <c r="I31" s="5"/>
    </row>
    <row r="32" spans="1:21" ht="24.75" customHeight="1" x14ac:dyDescent="0.25">
      <c r="A32" s="80"/>
      <c r="B32" s="83"/>
      <c r="C32" s="62" t="s">
        <v>29</v>
      </c>
      <c r="D32" s="64">
        <v>0.6</v>
      </c>
      <c r="E32" s="28" t="s">
        <v>30</v>
      </c>
      <c r="F32" s="29"/>
      <c r="G32" s="42"/>
      <c r="H32" s="4"/>
      <c r="I32" s="5"/>
    </row>
    <row r="33" spans="1:21" ht="28.5" customHeight="1" x14ac:dyDescent="0.25">
      <c r="A33" s="79">
        <v>2</v>
      </c>
      <c r="B33" s="82" t="s">
        <v>31</v>
      </c>
      <c r="C33" s="67" t="s">
        <v>32</v>
      </c>
      <c r="D33" s="68"/>
      <c r="E33" s="69"/>
      <c r="F33" s="88" t="str">
        <f>CONCATENATE(D34," х (",D39," х ",D57," + ",D58,") х ",D59," х 1 000",)</f>
        <v>2148 х (1,014 х 1,1 + 0) х 0,4 х 1 000</v>
      </c>
      <c r="G33" s="15">
        <f>D34*(D39*D57+D58)*D59*1000</f>
        <v>958352</v>
      </c>
      <c r="H33" s="4"/>
      <c r="I33" s="5"/>
    </row>
    <row r="34" spans="1:21" ht="21" customHeight="1" x14ac:dyDescent="0.25">
      <c r="A34" s="79"/>
      <c r="B34" s="82"/>
      <c r="C34" s="16" t="s">
        <v>33</v>
      </c>
      <c r="D34" s="33">
        <f>(D36+D37*D38)</f>
        <v>2148</v>
      </c>
      <c r="E34" s="17" t="s">
        <v>35</v>
      </c>
      <c r="F34" s="88"/>
      <c r="G34" s="15"/>
      <c r="H34" s="4"/>
      <c r="I34" s="5"/>
    </row>
    <row r="35" spans="1:21" ht="20.25" customHeight="1" x14ac:dyDescent="0.25">
      <c r="A35" s="79"/>
      <c r="B35" s="82"/>
      <c r="C35" s="16"/>
      <c r="D35" s="31"/>
      <c r="E35" s="17" t="str">
        <f>CONCATENATE(D34," = (",D36," + ",D37," х ",D38,")")</f>
        <v>2148 = (528 + 0,324 х 5000)</v>
      </c>
      <c r="F35" s="14"/>
      <c r="G35" s="15"/>
      <c r="H35" s="4"/>
      <c r="I35" s="5"/>
    </row>
    <row r="36" spans="1:21" ht="30.75" customHeight="1" x14ac:dyDescent="0.25">
      <c r="A36" s="79"/>
      <c r="B36" s="82"/>
      <c r="C36" s="16" t="s">
        <v>28</v>
      </c>
      <c r="D36" s="33">
        <v>528</v>
      </c>
      <c r="E36" s="17" t="s">
        <v>36</v>
      </c>
      <c r="F36" s="14"/>
      <c r="G36" s="38"/>
      <c r="H36" s="4"/>
      <c r="I36" s="5"/>
    </row>
    <row r="37" spans="1:21" ht="23.25" customHeight="1" x14ac:dyDescent="0.25">
      <c r="A37" s="79"/>
      <c r="B37" s="82"/>
      <c r="C37" s="16" t="s">
        <v>27</v>
      </c>
      <c r="D37" s="35">
        <v>0.32400000000000001</v>
      </c>
      <c r="E37" s="17" t="s">
        <v>36</v>
      </c>
      <c r="F37" s="14"/>
      <c r="G37" s="39"/>
      <c r="H37" s="22"/>
      <c r="I37" s="2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ht="23.25" customHeight="1" x14ac:dyDescent="0.25">
      <c r="A38" s="79"/>
      <c r="B38" s="82"/>
      <c r="C38" s="16" t="s">
        <v>26</v>
      </c>
      <c r="D38" s="31">
        <v>5000</v>
      </c>
      <c r="E38" s="17" t="s">
        <v>10</v>
      </c>
      <c r="F38" s="14"/>
      <c r="G38" s="40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161.25" customHeight="1" x14ac:dyDescent="0.25">
      <c r="A39" s="79"/>
      <c r="B39" s="82"/>
      <c r="C39" s="16" t="s">
        <v>37</v>
      </c>
      <c r="D39" s="35">
        <f>(D42+D43+D44+D45+D46+D47+D50+D51+D54+D55+D20)/100</f>
        <v>1.014</v>
      </c>
      <c r="E39" s="65" t="s">
        <v>53</v>
      </c>
      <c r="F39" s="14"/>
      <c r="G39" s="41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ht="34.5" customHeight="1" x14ac:dyDescent="0.25">
      <c r="A40" s="79"/>
      <c r="B40" s="82"/>
      <c r="C40" s="16"/>
      <c r="D40" s="19"/>
      <c r="E40" s="17" t="str">
        <f>CONCATENATE(D39," = (",D42," + ",D43," + ",D44," + ",D45," + ",D46," + ",D47," + ",D50," + ",D51," + ",D54," + ",D55,") + ",D20," ) / 100",)</f>
        <v>1,014 = (4,6 + 30 + 11,5 + 10 + 14 + 0,8 + 10 + 7 + 6 + 6,1) + 1,4 ) / 100</v>
      </c>
      <c r="F40" s="14"/>
      <c r="G40" s="41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ht="52.5" customHeight="1" x14ac:dyDescent="0.25">
      <c r="A41" s="79"/>
      <c r="B41" s="82"/>
      <c r="C41" s="16" t="s">
        <v>52</v>
      </c>
      <c r="D41" s="19" t="s">
        <v>49</v>
      </c>
      <c r="E41" s="89" t="s">
        <v>38</v>
      </c>
      <c r="F41" s="14"/>
      <c r="G41" s="4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ht="25.5" customHeight="1" x14ac:dyDescent="0.25">
      <c r="A42" s="79"/>
      <c r="B42" s="82"/>
      <c r="C42" s="21" t="s">
        <v>11</v>
      </c>
      <c r="D42" s="33">
        <v>4.5999999999999996</v>
      </c>
      <c r="E42" s="89"/>
      <c r="F42" s="14"/>
      <c r="G42" s="4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29.25" customHeight="1" x14ac:dyDescent="0.25">
      <c r="A43" s="79"/>
      <c r="B43" s="82"/>
      <c r="C43" s="21" t="s">
        <v>12</v>
      </c>
      <c r="D43" s="33">
        <v>30</v>
      </c>
      <c r="E43" s="89"/>
      <c r="F43" s="14"/>
      <c r="G43" s="41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ht="40.5" customHeight="1" x14ac:dyDescent="0.25">
      <c r="A44" s="79"/>
      <c r="B44" s="82"/>
      <c r="C44" s="21" t="s">
        <v>13</v>
      </c>
      <c r="D44" s="33">
        <v>11.5</v>
      </c>
      <c r="E44" s="89"/>
      <c r="F44" s="14"/>
      <c r="G44" s="41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ht="27.75" customHeight="1" x14ac:dyDescent="0.25">
      <c r="A45" s="79"/>
      <c r="B45" s="82"/>
      <c r="C45" s="21" t="s">
        <v>19</v>
      </c>
      <c r="D45" s="33">
        <v>10</v>
      </c>
      <c r="E45" s="89"/>
      <c r="F45" s="14"/>
      <c r="G45" s="41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26.25" customHeight="1" x14ac:dyDescent="0.25">
      <c r="A46" s="79"/>
      <c r="B46" s="82"/>
      <c r="C46" s="21" t="s">
        <v>20</v>
      </c>
      <c r="D46" s="33">
        <v>14</v>
      </c>
      <c r="E46" s="89"/>
      <c r="F46" s="14"/>
      <c r="G46" s="41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 ht="18" customHeight="1" x14ac:dyDescent="0.25">
      <c r="A47" s="79"/>
      <c r="B47" s="82"/>
      <c r="C47" s="21" t="s">
        <v>45</v>
      </c>
      <c r="D47" s="33">
        <v>0.8</v>
      </c>
      <c r="E47" s="89"/>
      <c r="F47" s="14"/>
      <c r="G47" s="41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 ht="28.5" customHeight="1" x14ac:dyDescent="0.25">
      <c r="A48" s="79"/>
      <c r="B48" s="82"/>
      <c r="C48" s="21" t="s">
        <v>14</v>
      </c>
      <c r="D48" s="33"/>
      <c r="E48" s="89"/>
      <c r="F48" s="14"/>
      <c r="G48" s="41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ht="29.25" customHeight="1" x14ac:dyDescent="0.25">
      <c r="A49" s="79"/>
      <c r="B49" s="82"/>
      <c r="C49" s="21" t="s">
        <v>15</v>
      </c>
      <c r="D49" s="33"/>
      <c r="E49" s="89"/>
      <c r="F49" s="14"/>
      <c r="G49" s="41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ht="30" customHeight="1" x14ac:dyDescent="0.25">
      <c r="A50" s="79"/>
      <c r="B50" s="82"/>
      <c r="C50" s="21" t="s">
        <v>16</v>
      </c>
      <c r="D50" s="33">
        <v>10</v>
      </c>
      <c r="E50" s="89"/>
      <c r="F50" s="14"/>
      <c r="G50" s="41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ht="16.5" customHeight="1" x14ac:dyDescent="0.25">
      <c r="A51" s="79"/>
      <c r="B51" s="82"/>
      <c r="C51" s="21" t="s">
        <v>21</v>
      </c>
      <c r="D51" s="33">
        <v>7</v>
      </c>
      <c r="E51" s="89"/>
      <c r="F51" s="14"/>
      <c r="G51" s="15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ht="17.25" customHeight="1" x14ac:dyDescent="0.25">
      <c r="A52" s="79"/>
      <c r="B52" s="82"/>
      <c r="C52" s="21" t="s">
        <v>17</v>
      </c>
      <c r="D52" s="33"/>
      <c r="E52" s="89"/>
      <c r="F52" s="14"/>
      <c r="G52" s="15"/>
      <c r="H52" s="4"/>
      <c r="I52" s="5"/>
    </row>
    <row r="53" spans="1:21" ht="20.25" customHeight="1" x14ac:dyDescent="0.25">
      <c r="A53" s="79"/>
      <c r="B53" s="82"/>
      <c r="C53" s="21" t="s">
        <v>18</v>
      </c>
      <c r="D53" s="33"/>
      <c r="E53" s="89"/>
      <c r="F53" s="14"/>
      <c r="G53" s="15"/>
      <c r="H53" s="4"/>
      <c r="I53" s="5"/>
    </row>
    <row r="54" spans="1:21" ht="28.5" customHeight="1" x14ac:dyDescent="0.25">
      <c r="A54" s="79"/>
      <c r="B54" s="82"/>
      <c r="C54" s="21" t="s">
        <v>22</v>
      </c>
      <c r="D54" s="33">
        <v>6</v>
      </c>
      <c r="E54" s="89"/>
      <c r="F54" s="14"/>
      <c r="G54" s="15"/>
      <c r="H54" s="4"/>
      <c r="I54" s="5"/>
    </row>
    <row r="55" spans="1:21" ht="30.75" customHeight="1" x14ac:dyDescent="0.25">
      <c r="A55" s="79"/>
      <c r="B55" s="82"/>
      <c r="C55" s="21" t="s">
        <v>46</v>
      </c>
      <c r="D55" s="33">
        <v>6.1</v>
      </c>
      <c r="E55" s="89"/>
      <c r="F55" s="14"/>
      <c r="G55" s="15"/>
      <c r="H55" s="4"/>
      <c r="I55" s="5"/>
    </row>
    <row r="56" spans="1:21" ht="22.5" customHeight="1" x14ac:dyDescent="0.25">
      <c r="A56" s="79"/>
      <c r="B56" s="82"/>
      <c r="C56" s="16" t="s">
        <v>47</v>
      </c>
      <c r="D56" s="33">
        <f>SUM(D42:D55)</f>
        <v>100</v>
      </c>
      <c r="E56" s="89"/>
      <c r="F56" s="14"/>
      <c r="G56" s="15"/>
      <c r="H56" s="4"/>
      <c r="I56" s="5"/>
    </row>
    <row r="57" spans="1:21" ht="36" customHeight="1" x14ac:dyDescent="0.25">
      <c r="A57" s="79"/>
      <c r="B57" s="82"/>
      <c r="C57" s="16" t="s">
        <v>25</v>
      </c>
      <c r="D57" s="36">
        <v>1.1000000000000001</v>
      </c>
      <c r="E57" s="17" t="s">
        <v>55</v>
      </c>
      <c r="F57" s="14"/>
      <c r="G57" s="15"/>
      <c r="H57" s="4"/>
      <c r="I57" s="5"/>
    </row>
    <row r="58" spans="1:21" ht="82.5" customHeight="1" x14ac:dyDescent="0.25">
      <c r="A58" s="79"/>
      <c r="B58" s="82"/>
      <c r="C58" s="16" t="s">
        <v>40</v>
      </c>
      <c r="D58" s="19">
        <f>D49+D52+D53</f>
        <v>0</v>
      </c>
      <c r="E58" s="17" t="s">
        <v>54</v>
      </c>
      <c r="F58" s="14"/>
      <c r="G58" s="15"/>
      <c r="H58" s="4"/>
      <c r="I58" s="5"/>
    </row>
    <row r="59" spans="1:21" ht="22.5" customHeight="1" x14ac:dyDescent="0.25">
      <c r="A59" s="79"/>
      <c r="B59" s="82"/>
      <c r="C59" s="62" t="s">
        <v>39</v>
      </c>
      <c r="D59" s="27">
        <v>0.4</v>
      </c>
      <c r="E59" s="28" t="s">
        <v>124</v>
      </c>
      <c r="F59" s="14"/>
      <c r="G59" s="15"/>
      <c r="H59" s="4"/>
      <c r="I59" s="5"/>
    </row>
    <row r="60" spans="1:21" ht="53.25" customHeight="1" x14ac:dyDescent="0.25">
      <c r="A60" s="7"/>
      <c r="B60" s="59" t="s">
        <v>133</v>
      </c>
      <c r="C60" s="30" t="s">
        <v>41</v>
      </c>
      <c r="D60" s="60">
        <v>5.94</v>
      </c>
      <c r="E60" s="61" t="s">
        <v>42</v>
      </c>
      <c r="F60" s="66" t="str">
        <f>CONCATENATE("(",G5," + ",G33,") х ",D60,)</f>
        <v>(1400926 + 958352) х 5,94</v>
      </c>
      <c r="G60" s="57">
        <f>(G5+G33)*D60</f>
        <v>14014111</v>
      </c>
      <c r="H60" s="6"/>
      <c r="K60" s="6"/>
    </row>
    <row r="61" spans="1:21" x14ac:dyDescent="0.25">
      <c r="C61" s="18"/>
      <c r="D61" s="18"/>
      <c r="E61" s="18"/>
      <c r="F61" s="18"/>
      <c r="G61" s="18"/>
      <c r="H61" s="10"/>
      <c r="K61" s="10"/>
    </row>
    <row r="62" spans="1:21" x14ac:dyDescent="0.25">
      <c r="A62" s="18"/>
      <c r="B62" s="18"/>
      <c r="H62" s="4"/>
      <c r="I62" s="5"/>
    </row>
    <row r="63" spans="1:21" x14ac:dyDescent="0.25">
      <c r="C63" s="2"/>
      <c r="D63" s="2"/>
      <c r="E63" s="2"/>
      <c r="F63" s="2"/>
      <c r="G63" s="12"/>
      <c r="H63" s="6"/>
      <c r="I63" s="5"/>
    </row>
    <row r="64" spans="1:21" x14ac:dyDescent="0.25">
      <c r="B64" s="2"/>
      <c r="H64" s="6"/>
      <c r="I64" s="5"/>
    </row>
    <row r="65" spans="8:12" x14ac:dyDescent="0.25">
      <c r="H65" s="6"/>
    </row>
    <row r="67" spans="8:12" x14ac:dyDescent="0.25">
      <c r="H67" s="10"/>
    </row>
    <row r="69" spans="8:12" x14ac:dyDescent="0.25">
      <c r="H69" s="6"/>
      <c r="I69" s="5"/>
    </row>
    <row r="70" spans="8:12" x14ac:dyDescent="0.25">
      <c r="H70" s="6"/>
      <c r="I70" s="5"/>
    </row>
    <row r="71" spans="8:12" x14ac:dyDescent="0.25">
      <c r="H71" s="6"/>
    </row>
    <row r="73" spans="8:12" x14ac:dyDescent="0.25">
      <c r="H73" s="10"/>
      <c r="L73" s="8"/>
    </row>
    <row r="74" spans="8:12" x14ac:dyDescent="0.25">
      <c r="H74" s="10"/>
    </row>
    <row r="76" spans="8:12" x14ac:dyDescent="0.25">
      <c r="I76" s="10"/>
    </row>
    <row r="77" spans="8:12" x14ac:dyDescent="0.25">
      <c r="I77" s="10"/>
    </row>
    <row r="78" spans="8:12" x14ac:dyDescent="0.25">
      <c r="I78" s="9"/>
    </row>
    <row r="83" spans="9:9" x14ac:dyDescent="0.25">
      <c r="I83" s="11"/>
    </row>
  </sheetData>
  <mergeCells count="13">
    <mergeCell ref="C33:E33"/>
    <mergeCell ref="A1:G1"/>
    <mergeCell ref="A2:G2"/>
    <mergeCell ref="A3:G3"/>
    <mergeCell ref="C4:E4"/>
    <mergeCell ref="A5:A32"/>
    <mergeCell ref="B5:B32"/>
    <mergeCell ref="C5:E5"/>
    <mergeCell ref="A33:A59"/>
    <mergeCell ref="B33:B59"/>
    <mergeCell ref="E13:E28"/>
    <mergeCell ref="F33:F34"/>
    <mergeCell ref="E41:E56"/>
  </mergeCells>
  <pageMargins left="0.70866141732283472" right="0.70866141732283472" top="0.74803149606299213" bottom="0.74803149606299213" header="0.31496062992125984" footer="0.31496062992125984"/>
  <pageSetup paperSize="9" scale="55" fitToHeight="3" orientation="portrait" r:id="rId1"/>
  <rowBreaks count="1" manualBreakCount="1">
    <brk id="3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view="pageBreakPreview" zoomScale="96" zoomScaleNormal="100" zoomScaleSheetLayoutView="96" workbookViewId="0">
      <selection activeCell="C8" sqref="C8:P8"/>
    </sheetView>
  </sheetViews>
  <sheetFormatPr defaultRowHeight="15" x14ac:dyDescent="0.25"/>
  <sheetData>
    <row r="1" spans="1:16" ht="67.5" customHeight="1" x14ac:dyDescent="0.25">
      <c r="A1" s="110" t="s">
        <v>125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91.5" customHeight="1" x14ac:dyDescent="0.2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20.25" x14ac:dyDescent="0.25">
      <c r="A3" s="51" t="s">
        <v>57</v>
      </c>
    </row>
    <row r="4" spans="1:16" ht="18.75" x14ac:dyDescent="0.25">
      <c r="A4" s="44" t="s">
        <v>58</v>
      </c>
    </row>
    <row r="5" spans="1:16" ht="42" customHeight="1" x14ac:dyDescent="0.25">
      <c r="A5" s="45" t="s">
        <v>59</v>
      </c>
      <c r="B5" s="46" t="s">
        <v>60</v>
      </c>
      <c r="C5" s="93" t="s">
        <v>61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ht="84" customHeight="1" x14ac:dyDescent="0.25">
      <c r="A6" s="47" t="s">
        <v>62</v>
      </c>
      <c r="B6" s="46" t="s">
        <v>60</v>
      </c>
      <c r="C6" s="94" t="s">
        <v>63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ht="48" customHeight="1" x14ac:dyDescent="0.25">
      <c r="A7" s="47" t="s">
        <v>64</v>
      </c>
      <c r="B7" s="46" t="s">
        <v>60</v>
      </c>
      <c r="C7" s="95" t="s">
        <v>65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ht="85.5" customHeight="1" x14ac:dyDescent="0.25">
      <c r="A8" s="47" t="s">
        <v>66</v>
      </c>
      <c r="B8" s="46" t="s">
        <v>60</v>
      </c>
      <c r="C8" s="96" t="s">
        <v>67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31.5" customHeight="1" x14ac:dyDescent="0.25">
      <c r="A9" s="47" t="s">
        <v>68</v>
      </c>
      <c r="B9" s="46" t="s">
        <v>60</v>
      </c>
      <c r="C9" s="97" t="s">
        <v>69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16" ht="70.5" customHeight="1" x14ac:dyDescent="0.25">
      <c r="A10" s="92" t="s">
        <v>120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</row>
    <row r="11" spans="1:16" ht="20.25" x14ac:dyDescent="0.25">
      <c r="A11" s="99" t="s">
        <v>132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  <row r="12" spans="1:16" ht="18.75" x14ac:dyDescent="0.25">
      <c r="A12" s="48" t="s">
        <v>70</v>
      </c>
    </row>
    <row r="13" spans="1:16" ht="18.75" x14ac:dyDescent="0.25">
      <c r="A13" s="100" t="s">
        <v>71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22.5" x14ac:dyDescent="0.25">
      <c r="A14" s="100" t="s">
        <v>72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20.25" x14ac:dyDescent="0.25">
      <c r="A15" s="101" t="s">
        <v>73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</row>
    <row r="16" spans="1:16" ht="90" customHeight="1" x14ac:dyDescent="0.25">
      <c r="A16" s="94" t="s">
        <v>74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1:16" ht="15.75" x14ac:dyDescent="0.25">
      <c r="P17" s="49" t="s">
        <v>75</v>
      </c>
    </row>
    <row r="18" spans="1:16" ht="67.5" x14ac:dyDescent="0.25">
      <c r="A18" s="56" t="s">
        <v>76</v>
      </c>
      <c r="B18" s="56" t="s">
        <v>77</v>
      </c>
      <c r="C18" s="56" t="s">
        <v>11</v>
      </c>
      <c r="D18" s="56" t="s">
        <v>12</v>
      </c>
      <c r="E18" s="56" t="s">
        <v>13</v>
      </c>
      <c r="F18" s="56" t="s">
        <v>78</v>
      </c>
      <c r="G18" s="56" t="s">
        <v>79</v>
      </c>
      <c r="H18" s="56" t="s">
        <v>45</v>
      </c>
      <c r="I18" s="56" t="s">
        <v>14</v>
      </c>
      <c r="J18" s="56" t="s">
        <v>15</v>
      </c>
      <c r="K18" s="56" t="s">
        <v>16</v>
      </c>
      <c r="L18" s="56" t="s">
        <v>80</v>
      </c>
      <c r="M18" s="56" t="s">
        <v>17</v>
      </c>
      <c r="N18" s="56" t="s">
        <v>18</v>
      </c>
      <c r="O18" s="56" t="s">
        <v>81</v>
      </c>
      <c r="P18" s="56" t="s">
        <v>46</v>
      </c>
    </row>
    <row r="19" spans="1:16" x14ac:dyDescent="0.25">
      <c r="A19" s="52">
        <v>1</v>
      </c>
      <c r="B19" s="52">
        <v>2</v>
      </c>
      <c r="C19" s="52">
        <v>3</v>
      </c>
      <c r="D19" s="52">
        <v>4</v>
      </c>
      <c r="E19" s="52">
        <v>5</v>
      </c>
      <c r="F19" s="52">
        <v>6</v>
      </c>
      <c r="G19" s="52">
        <v>7</v>
      </c>
      <c r="H19" s="52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</row>
    <row r="20" spans="1:16" x14ac:dyDescent="0.25">
      <c r="A20" s="53" t="s">
        <v>82</v>
      </c>
      <c r="B20" s="54" t="s">
        <v>83</v>
      </c>
      <c r="C20" s="54">
        <v>9.6999999999999993</v>
      </c>
      <c r="D20" s="54">
        <v>26.3</v>
      </c>
      <c r="E20" s="54">
        <v>11</v>
      </c>
      <c r="F20" s="54">
        <v>8.9</v>
      </c>
      <c r="G20" s="54">
        <v>9</v>
      </c>
      <c r="H20" s="54">
        <v>0.7</v>
      </c>
      <c r="I20" s="54">
        <v>1.4</v>
      </c>
      <c r="J20" s="54">
        <v>8</v>
      </c>
      <c r="K20" s="54">
        <v>5</v>
      </c>
      <c r="L20" s="54">
        <v>5</v>
      </c>
      <c r="M20" s="54">
        <v>4</v>
      </c>
      <c r="N20" s="54">
        <v>1</v>
      </c>
      <c r="O20" s="54">
        <v>4</v>
      </c>
      <c r="P20" s="54">
        <v>6</v>
      </c>
    </row>
    <row r="21" spans="1:16" ht="18.75" x14ac:dyDescent="0.25">
      <c r="A21" s="102" t="s">
        <v>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</row>
    <row r="22" spans="1:16" ht="18.75" x14ac:dyDescent="0.25">
      <c r="A22" s="98" t="s">
        <v>85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6" ht="18.75" x14ac:dyDescent="0.25">
      <c r="A23" s="98" t="s">
        <v>86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1:16" ht="18.75" x14ac:dyDescent="0.25">
      <c r="A24" s="103" t="s">
        <v>87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1:16" ht="18.75" x14ac:dyDescent="0.25">
      <c r="A25" s="98" t="s">
        <v>88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8.75" x14ac:dyDescent="0.25">
      <c r="A26" s="103" t="s">
        <v>89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ht="94.5" customHeight="1" x14ac:dyDescent="0.25">
      <c r="A27" s="105" t="s">
        <v>90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35.25" customHeight="1" x14ac:dyDescent="0.25">
      <c r="A28" s="44" t="s">
        <v>91</v>
      </c>
    </row>
    <row r="29" spans="1:16" ht="20.25" x14ac:dyDescent="0.25">
      <c r="A29" s="101" t="s">
        <v>138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6" ht="20.25" x14ac:dyDescent="0.25">
      <c r="A30" s="100" t="s">
        <v>121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.75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16" ht="38.25" customHeight="1" x14ac:dyDescent="0.25">
      <c r="A32" s="92" t="s">
        <v>92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16" ht="18.75" x14ac:dyDescent="0.25">
      <c r="A33" s="48"/>
    </row>
    <row r="34" spans="1:16" ht="18.75" x14ac:dyDescent="0.25">
      <c r="A34" s="103" t="s">
        <v>131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</row>
    <row r="35" spans="1:16" ht="18.75" x14ac:dyDescent="0.25">
      <c r="A35" s="103" t="s">
        <v>93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</row>
    <row r="36" spans="1:16" ht="18.75" x14ac:dyDescent="0.25">
      <c r="A36" s="48"/>
    </row>
    <row r="37" spans="1:16" ht="20.25" x14ac:dyDescent="0.25">
      <c r="A37" s="43" t="s">
        <v>94</v>
      </c>
    </row>
    <row r="38" spans="1:16" ht="18.75" x14ac:dyDescent="0.25">
      <c r="A38" s="44" t="s">
        <v>95</v>
      </c>
    </row>
    <row r="39" spans="1:16" ht="45" customHeight="1" x14ac:dyDescent="0.25">
      <c r="A39" s="45" t="s">
        <v>96</v>
      </c>
      <c r="B39" s="46" t="s">
        <v>60</v>
      </c>
      <c r="C39" s="106" t="s">
        <v>97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</row>
    <row r="40" spans="1:16" ht="58.5" customHeight="1" x14ac:dyDescent="0.25">
      <c r="A40" s="47" t="s">
        <v>98</v>
      </c>
      <c r="B40" s="46" t="s">
        <v>60</v>
      </c>
      <c r="C40" s="104" t="s">
        <v>99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1:16" ht="42.75" customHeight="1" x14ac:dyDescent="0.25">
      <c r="A41" s="47" t="s">
        <v>64</v>
      </c>
      <c r="B41" s="46" t="s">
        <v>60</v>
      </c>
      <c r="C41" s="107" t="s">
        <v>100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40.5" customHeight="1" x14ac:dyDescent="0.25">
      <c r="A42" s="47" t="s">
        <v>101</v>
      </c>
      <c r="B42" s="46" t="s">
        <v>60</v>
      </c>
      <c r="C42" s="104" t="s">
        <v>102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</row>
    <row r="43" spans="1:16" ht="20.25" x14ac:dyDescent="0.25">
      <c r="A43" s="47" t="s">
        <v>103</v>
      </c>
      <c r="B43" s="46" t="s">
        <v>60</v>
      </c>
      <c r="C43" s="107" t="s">
        <v>104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</row>
    <row r="44" spans="1:16" ht="20.25" x14ac:dyDescent="0.25">
      <c r="A44" s="101" t="s">
        <v>105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</row>
    <row r="45" spans="1:16" ht="20.25" x14ac:dyDescent="0.25">
      <c r="A45" s="99" t="s">
        <v>130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1:16" ht="18.75" x14ac:dyDescent="0.25">
      <c r="A46" s="48" t="s">
        <v>95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</row>
    <row r="47" spans="1:16" ht="18.75" x14ac:dyDescent="0.25">
      <c r="A47" s="100" t="s">
        <v>106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16" ht="22.5" x14ac:dyDescent="0.25">
      <c r="A48" s="100" t="s">
        <v>107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ht="20.25" x14ac:dyDescent="0.25">
      <c r="A49" s="101" t="s">
        <v>137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 ht="117" customHeight="1" x14ac:dyDescent="0.25">
      <c r="A50" s="94" t="s">
        <v>108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</row>
    <row r="51" spans="1:16" ht="18.75" x14ac:dyDescent="0.25">
      <c r="P51" s="50" t="s">
        <v>109</v>
      </c>
    </row>
    <row r="52" spans="1:16" ht="67.5" x14ac:dyDescent="0.25">
      <c r="A52" s="55" t="s">
        <v>76</v>
      </c>
      <c r="B52" s="55" t="s">
        <v>77</v>
      </c>
      <c r="C52" s="55" t="s">
        <v>11</v>
      </c>
      <c r="D52" s="55" t="s">
        <v>12</v>
      </c>
      <c r="E52" s="55" t="s">
        <v>13</v>
      </c>
      <c r="F52" s="55" t="s">
        <v>78</v>
      </c>
      <c r="G52" s="55" t="s">
        <v>79</v>
      </c>
      <c r="H52" s="55" t="s">
        <v>45</v>
      </c>
      <c r="I52" s="55" t="s">
        <v>14</v>
      </c>
      <c r="J52" s="55" t="s">
        <v>15</v>
      </c>
      <c r="K52" s="55" t="s">
        <v>16</v>
      </c>
      <c r="L52" s="55" t="s">
        <v>80</v>
      </c>
      <c r="M52" s="55" t="s">
        <v>17</v>
      </c>
      <c r="N52" s="55" t="s">
        <v>18</v>
      </c>
      <c r="O52" s="55" t="s">
        <v>81</v>
      </c>
      <c r="P52" s="55" t="s">
        <v>46</v>
      </c>
    </row>
    <row r="53" spans="1:16" x14ac:dyDescent="0.25">
      <c r="A53" s="52">
        <v>1</v>
      </c>
      <c r="B53" s="52">
        <v>2</v>
      </c>
      <c r="C53" s="52">
        <v>3</v>
      </c>
      <c r="D53" s="52">
        <v>4</v>
      </c>
      <c r="E53" s="52">
        <v>5</v>
      </c>
      <c r="F53" s="52">
        <v>6</v>
      </c>
      <c r="G53" s="52">
        <v>7</v>
      </c>
      <c r="H53" s="52">
        <v>8</v>
      </c>
      <c r="I53" s="52">
        <v>9</v>
      </c>
      <c r="J53" s="52">
        <v>10</v>
      </c>
      <c r="K53" s="52">
        <v>11</v>
      </c>
      <c r="L53" s="52">
        <v>12</v>
      </c>
      <c r="M53" s="52">
        <v>13</v>
      </c>
      <c r="N53" s="52">
        <v>14</v>
      </c>
      <c r="O53" s="52">
        <v>15</v>
      </c>
      <c r="P53" s="52">
        <v>16</v>
      </c>
    </row>
    <row r="54" spans="1:16" x14ac:dyDescent="0.25">
      <c r="A54" s="91" t="s">
        <v>82</v>
      </c>
      <c r="B54" s="90" t="s">
        <v>110</v>
      </c>
      <c r="C54" s="90">
        <v>4.5999999999999996</v>
      </c>
      <c r="D54" s="90">
        <v>30</v>
      </c>
      <c r="E54" s="90">
        <v>11.5</v>
      </c>
      <c r="F54" s="90">
        <v>10</v>
      </c>
      <c r="G54" s="90">
        <v>14</v>
      </c>
      <c r="H54" s="90">
        <v>0.8</v>
      </c>
      <c r="I54" s="90" t="s">
        <v>111</v>
      </c>
      <c r="J54" s="90" t="s">
        <v>111</v>
      </c>
      <c r="K54" s="90">
        <v>10</v>
      </c>
      <c r="L54" s="90">
        <v>7</v>
      </c>
      <c r="M54" s="90" t="s">
        <v>112</v>
      </c>
      <c r="N54" s="90" t="s">
        <v>111</v>
      </c>
      <c r="O54" s="90">
        <v>6</v>
      </c>
      <c r="P54" s="90">
        <v>6.1</v>
      </c>
    </row>
    <row r="55" spans="1:16" x14ac:dyDescent="0.25">
      <c r="A55" s="91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</row>
    <row r="56" spans="1:16" ht="76.5" customHeight="1" x14ac:dyDescent="0.25">
      <c r="A56" s="112" t="s">
        <v>122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</row>
    <row r="57" spans="1:16" ht="30.75" customHeight="1" x14ac:dyDescent="0.25">
      <c r="A57" s="101" t="s">
        <v>113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1:16" ht="27.75" customHeight="1" x14ac:dyDescent="0.25">
      <c r="A58" s="100" t="s">
        <v>126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</row>
    <row r="59" spans="1:16" ht="20.25" x14ac:dyDescent="0.25">
      <c r="A59" s="101" t="s">
        <v>114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</row>
    <row r="60" spans="1:16" ht="69.75" customHeight="1" x14ac:dyDescent="0.25">
      <c r="A60" s="105" t="s">
        <v>127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</row>
    <row r="61" spans="1:16" ht="20.25" x14ac:dyDescent="0.25">
      <c r="A61" s="44" t="s">
        <v>128</v>
      </c>
    </row>
    <row r="62" spans="1:16" ht="20.25" x14ac:dyDescent="0.25">
      <c r="A62" s="101" t="s">
        <v>136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</row>
    <row r="63" spans="1:16" ht="20.25" x14ac:dyDescent="0.25">
      <c r="A63" s="100" t="s">
        <v>123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</row>
    <row r="64" spans="1:16" ht="35.25" customHeight="1" x14ac:dyDescent="0.25">
      <c r="A64" s="92" t="s">
        <v>115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  <row r="65" spans="1:16" ht="18.75" x14ac:dyDescent="0.25">
      <c r="A65" s="48"/>
    </row>
    <row r="66" spans="1:16" ht="20.25" x14ac:dyDescent="0.25">
      <c r="A66" s="111" t="s">
        <v>129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</row>
    <row r="67" spans="1:16" ht="18.75" x14ac:dyDescent="0.25">
      <c r="A67" s="48"/>
    </row>
    <row r="68" spans="1:16" ht="54" customHeight="1" x14ac:dyDescent="0.25">
      <c r="A68" s="92" t="s">
        <v>116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</row>
    <row r="69" spans="1:16" ht="18.75" x14ac:dyDescent="0.25">
      <c r="A69" s="48"/>
    </row>
    <row r="70" spans="1:16" ht="23.25" x14ac:dyDescent="0.25">
      <c r="A70" s="109" t="s">
        <v>117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</row>
    <row r="71" spans="1:16" ht="18.75" x14ac:dyDescent="0.25">
      <c r="A71" s="48" t="s">
        <v>95</v>
      </c>
    </row>
    <row r="72" spans="1:16" ht="54.75" customHeight="1" x14ac:dyDescent="0.25">
      <c r="A72" s="94" t="s">
        <v>118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</row>
    <row r="73" spans="1:16" ht="18.75" x14ac:dyDescent="0.25">
      <c r="A73" s="48"/>
    </row>
    <row r="74" spans="1:16" ht="23.25" x14ac:dyDescent="0.25">
      <c r="A74" s="109" t="s">
        <v>119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</row>
  </sheetData>
  <mergeCells count="67">
    <mergeCell ref="A72:P72"/>
    <mergeCell ref="A74:P74"/>
    <mergeCell ref="A1:P1"/>
    <mergeCell ref="A62:P62"/>
    <mergeCell ref="A63:P63"/>
    <mergeCell ref="A64:P64"/>
    <mergeCell ref="A66:P66"/>
    <mergeCell ref="A68:P68"/>
    <mergeCell ref="A70:P70"/>
    <mergeCell ref="A56:P56"/>
    <mergeCell ref="A57:P57"/>
    <mergeCell ref="A58:P58"/>
    <mergeCell ref="A59:P59"/>
    <mergeCell ref="A60:P60"/>
    <mergeCell ref="A44:P44"/>
    <mergeCell ref="A45:P45"/>
    <mergeCell ref="A47:P47"/>
    <mergeCell ref="A48:P48"/>
    <mergeCell ref="A49:P49"/>
    <mergeCell ref="A50:P50"/>
    <mergeCell ref="C43:P43"/>
    <mergeCell ref="C46:P46"/>
    <mergeCell ref="C42:P42"/>
    <mergeCell ref="A26:P26"/>
    <mergeCell ref="A27:P27"/>
    <mergeCell ref="A29:P29"/>
    <mergeCell ref="A30:P30"/>
    <mergeCell ref="A31:P31"/>
    <mergeCell ref="A32:P32"/>
    <mergeCell ref="A34:P34"/>
    <mergeCell ref="A35:P35"/>
    <mergeCell ref="C39:P39"/>
    <mergeCell ref="C40:P40"/>
    <mergeCell ref="C41:P41"/>
    <mergeCell ref="A25:P25"/>
    <mergeCell ref="A10:P10"/>
    <mergeCell ref="A11:P11"/>
    <mergeCell ref="A13:P13"/>
    <mergeCell ref="A14:P14"/>
    <mergeCell ref="A15:P15"/>
    <mergeCell ref="A16:P16"/>
    <mergeCell ref="A21:P21"/>
    <mergeCell ref="A22:P22"/>
    <mergeCell ref="A23:P23"/>
    <mergeCell ref="A24:P24"/>
    <mergeCell ref="M54:M55"/>
    <mergeCell ref="N54:N55"/>
    <mergeCell ref="O54:O55"/>
    <mergeCell ref="P54:P55"/>
    <mergeCell ref="A2:P2"/>
    <mergeCell ref="C5:P5"/>
    <mergeCell ref="C6:P6"/>
    <mergeCell ref="C7:P7"/>
    <mergeCell ref="C8:P8"/>
    <mergeCell ref="C9:P9"/>
    <mergeCell ref="G54:G55"/>
    <mergeCell ref="H54:H55"/>
    <mergeCell ref="I54:I55"/>
    <mergeCell ref="J54:J55"/>
    <mergeCell ref="K54:K55"/>
    <mergeCell ref="L54:L55"/>
    <mergeCell ref="F54:F55"/>
    <mergeCell ref="A54:A55"/>
    <mergeCell ref="B54:B55"/>
    <mergeCell ref="C54:C55"/>
    <mergeCell ref="D54:D55"/>
    <mergeCell ref="E54:E5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Разъяснения к расчету</vt:lpstr>
      <vt:lpstr>'Пример расчета'!Область_печати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cp:lastPrinted>2024-05-27T13:29:24Z</cp:lastPrinted>
  <dcterms:created xsi:type="dcterms:W3CDTF">2022-09-14T12:23:02Z</dcterms:created>
  <dcterms:modified xsi:type="dcterms:W3CDTF">2024-05-27T13:30:16Z</dcterms:modified>
</cp:coreProperties>
</file>