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Пример ЛС БИМ для ФГИС ЦС" sheetId="1" r:id="rId1"/>
    <sheet name="КА" sheetId="2" r:id="rId2"/>
  </sheets>
  <externalReferences>
    <externalReference r:id="rId3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4" i="1" l="1"/>
  <c r="H42" i="1"/>
  <c r="L17" i="2"/>
  <c r="T17" i="2"/>
  <c r="D43" i="1" l="1"/>
  <c r="B43" i="1"/>
  <c r="C43" i="1"/>
  <c r="H43" i="1"/>
  <c r="L43" i="1" s="1"/>
  <c r="K43" i="1"/>
  <c r="L74" i="1" l="1"/>
  <c r="L174" i="1" s="1"/>
  <c r="J43" i="1"/>
  <c r="J74" i="1" s="1"/>
  <c r="J174" i="1" s="1"/>
  <c r="K37" i="1"/>
  <c r="A4" i="2"/>
  <c r="G48" i="1"/>
  <c r="G47" i="1"/>
  <c r="G45" i="1"/>
  <c r="J45" i="1" s="1"/>
  <c r="L45" i="1" s="1"/>
  <c r="J44" i="1"/>
  <c r="L44" i="1" s="1"/>
  <c r="B45" i="1"/>
  <c r="G34" i="1"/>
  <c r="G40" i="1" l="1"/>
  <c r="G176" i="1" s="1"/>
  <c r="J37" i="1"/>
  <c r="L37" i="1" s="1"/>
  <c r="J36" i="1"/>
  <c r="J35" i="1"/>
  <c r="J38" i="1"/>
  <c r="J93" i="1"/>
  <c r="J161" i="1" s="1"/>
  <c r="B44" i="1"/>
  <c r="L93" i="1"/>
  <c r="J62" i="1"/>
  <c r="G41" i="1"/>
  <c r="G177" i="1" s="1"/>
  <c r="L169" i="1"/>
  <c r="J169" i="1"/>
  <c r="J162" i="1"/>
  <c r="J25" i="1"/>
  <c r="J46" i="1" l="1"/>
  <c r="J42" i="1"/>
  <c r="L35" i="1"/>
  <c r="L46" i="1" s="1"/>
  <c r="J92" i="1"/>
  <c r="L92" i="1" s="1"/>
  <c r="J61" i="1"/>
  <c r="J59" i="1" s="1"/>
  <c r="J57" i="1"/>
  <c r="J88" i="1"/>
  <c r="J156" i="1" s="1"/>
  <c r="J55" i="1"/>
  <c r="J86" i="1"/>
  <c r="L86" i="1" s="1"/>
  <c r="J83" i="1"/>
  <c r="J52" i="1"/>
  <c r="J157" i="1"/>
  <c r="L161" i="1"/>
  <c r="L62" i="1"/>
  <c r="J26" i="1"/>
  <c r="L162" i="1"/>
  <c r="J53" i="1"/>
  <c r="L48" i="1" l="1"/>
  <c r="L47" i="1"/>
  <c r="J47" i="1"/>
  <c r="J48" i="1"/>
  <c r="J49" i="1"/>
  <c r="J50" i="1"/>
  <c r="L84" i="1"/>
  <c r="J84" i="1"/>
  <c r="J90" i="1"/>
  <c r="J81" i="1" s="1"/>
  <c r="L90" i="1"/>
  <c r="J65" i="1"/>
  <c r="J64" i="1"/>
  <c r="J95" i="1"/>
  <c r="L57" i="1"/>
  <c r="L88" i="1"/>
  <c r="L156" i="1" s="1"/>
  <c r="L83" i="1"/>
  <c r="L52" i="1"/>
  <c r="J168" i="1"/>
  <c r="J166" i="1" s="1"/>
  <c r="J160" i="1"/>
  <c r="J158" i="1" s="1"/>
  <c r="J151" i="1"/>
  <c r="J154" i="1"/>
  <c r="J152" i="1" s="1"/>
  <c r="L157" i="1"/>
  <c r="L81" i="1" l="1"/>
  <c r="L64" i="1"/>
  <c r="L95" i="1"/>
  <c r="L97" i="1"/>
  <c r="L96" i="1"/>
  <c r="J66" i="1"/>
  <c r="J72" i="1" s="1"/>
  <c r="J97" i="1"/>
  <c r="J165" i="1" s="1"/>
  <c r="J96" i="1"/>
  <c r="J163" i="1"/>
  <c r="L160" i="1"/>
  <c r="L158" i="1" s="1"/>
  <c r="L163" i="1"/>
  <c r="L151" i="1"/>
  <c r="J23" i="1" s="1"/>
  <c r="J149" i="1"/>
  <c r="K23" i="1"/>
  <c r="L154" i="1"/>
  <c r="L152" i="1" s="1"/>
  <c r="L168" i="1"/>
  <c r="L166" i="1" s="1"/>
  <c r="L66" i="1" l="1"/>
  <c r="L65" i="1"/>
  <c r="J164" i="1"/>
  <c r="J148" i="1" s="1"/>
  <c r="E23" i="1" s="1"/>
  <c r="L164" i="1"/>
  <c r="L165" i="1"/>
  <c r="L149" i="1"/>
  <c r="J79" i="1"/>
  <c r="E25" i="1" s="1"/>
  <c r="L148" i="1" l="1"/>
  <c r="D23" i="1" s="1"/>
  <c r="L79" i="1"/>
  <c r="D25" i="1" s="1"/>
</calcChain>
</file>

<file path=xl/sharedStrings.xml><?xml version="1.0" encoding="utf-8"?>
<sst xmlns="http://schemas.openxmlformats.org/spreadsheetml/2006/main" count="263" uniqueCount="164">
  <si>
    <t>Наименование субъекта Российской Федерации</t>
  </si>
  <si>
    <t>Наименование зоны субъекта Российской Федерации</t>
  </si>
  <si>
    <t>(наименование стройки)</t>
  </si>
  <si>
    <t>Объект капитального строительства</t>
  </si>
  <si>
    <t xml:space="preserve">                (наименование объекта капитального строительства)
</t>
  </si>
  <si>
    <t>ЛОКАЛЬНЫЙ СМЕТНЫЙ РАСЧЕТ (СМЕТА) № ЛС-02-01-01</t>
  </si>
  <si>
    <t>(наименование работ и затрат)</t>
  </si>
  <si>
    <t>Составлен</t>
  </si>
  <si>
    <t xml:space="preserve">базисно-индексным </t>
  </si>
  <si>
    <t>методом</t>
  </si>
  <si>
    <t>Основание</t>
  </si>
  <si>
    <t>ведомость объемов работ № ВОР 02-01-01</t>
  </si>
  <si>
    <t>(проектная и (или) иная техническая документация)</t>
  </si>
  <si>
    <t>Составлен(а) в текущем (базисном) уровне цен</t>
  </si>
  <si>
    <t>Сметная стоимость</t>
  </si>
  <si>
    <t>тыс. руб.</t>
  </si>
  <si>
    <t>Средства на оплату труда рабочих</t>
  </si>
  <si>
    <t>тыс.руб.</t>
  </si>
  <si>
    <t>в том числе:</t>
  </si>
  <si>
    <t>строительных работ</t>
  </si>
  <si>
    <t xml:space="preserve">Нормативные затраты труда рабочих </t>
  </si>
  <si>
    <t>чел.-ч</t>
  </si>
  <si>
    <t xml:space="preserve">монтажных работ    </t>
  </si>
  <si>
    <t xml:space="preserve">Нормативные затраты труда машинистов </t>
  </si>
  <si>
    <t xml:space="preserve">оборудования         </t>
  </si>
  <si>
    <t xml:space="preserve">прочих затрат       </t>
  </si>
  <si>
    <t>№ п/п</t>
  </si>
  <si>
    <t>Обоснование</t>
  </si>
  <si>
    <t>Наименование работ и затрат</t>
  </si>
  <si>
    <t>Единица измерения</t>
  </si>
  <si>
    <t>Количество</t>
  </si>
  <si>
    <t>Сметная стоимость в базисном уровне цен 
(в текущем уровне цен (гр.8) для ресурсов, отсутствующих в ФРСН), руб.</t>
  </si>
  <si>
    <t>Индексы</t>
  </si>
  <si>
    <t>Сметная стоимость 
в текущем уровне цен, руб.</t>
  </si>
  <si>
    <t>на 
единицу измерения</t>
  </si>
  <si>
    <t>коэффици-енты</t>
  </si>
  <si>
    <t>всего с учетом коэффициентов</t>
  </si>
  <si>
    <t>коэффициенты</t>
  </si>
  <si>
    <t>всего</t>
  </si>
  <si>
    <t>1</t>
  </si>
  <si>
    <t>ФЕР09-04-013-01</t>
  </si>
  <si>
    <t>Установка противопожарных дверей: однопольных глухих</t>
  </si>
  <si>
    <t>м2</t>
  </si>
  <si>
    <t>ОТ</t>
  </si>
  <si>
    <t>ЭМ</t>
  </si>
  <si>
    <t>в т.ч. ОТм</t>
  </si>
  <si>
    <t>М</t>
  </si>
  <si>
    <t>07.1.01.01</t>
  </si>
  <si>
    <t>Дверь противопожарная металлическая</t>
  </si>
  <si>
    <t>П</t>
  </si>
  <si>
    <t>ЗТ</t>
  </si>
  <si>
    <t>ЗТм</t>
  </si>
  <si>
    <t>Итого по расценке</t>
  </si>
  <si>
    <t>1.1</t>
  </si>
  <si>
    <t>шт</t>
  </si>
  <si>
    <t>1.1.1</t>
  </si>
  <si>
    <t>Перевозка грузов I класса автомобилями бортовыми грузоподъемностью до 15 т на расстояние до 30 км</t>
  </si>
  <si>
    <t>1 т груза</t>
  </si>
  <si>
    <t>1.1.2</t>
  </si>
  <si>
    <t>Перевозка грузов I класса автомобилями бортовыми грузоподъемностью до 15 т на расстояние до 50 км</t>
  </si>
  <si>
    <t>ФОТ</t>
  </si>
  <si>
    <t>%</t>
  </si>
  <si>
    <t>Всего по позиции</t>
  </si>
  <si>
    <t xml:space="preserve">     в том числе</t>
  </si>
  <si>
    <t xml:space="preserve">     оплата труда (ОТ)</t>
  </si>
  <si>
    <t xml:space="preserve">     эксплуатация машин и механизмов</t>
  </si>
  <si>
    <t xml:space="preserve">          в том числе</t>
  </si>
  <si>
    <t xml:space="preserve">          эксплуатация машин и механизмов без учета доплат к оплате труда машинистов</t>
  </si>
  <si>
    <t xml:space="preserve">              в том числе</t>
  </si>
  <si>
    <t xml:space="preserve">              оплата труда машинистов (ОТм)</t>
  </si>
  <si>
    <t xml:space="preserve">          доплаты к оплате труда машинистов</t>
  </si>
  <si>
    <t xml:space="preserve">     материальные ресурсы</t>
  </si>
  <si>
    <t xml:space="preserve">         материальные ресурсы без учета дополнительной перевозки</t>
  </si>
  <si>
    <t xml:space="preserve">         дополнительная перевозка материальных ресурсов</t>
  </si>
  <si>
    <t xml:space="preserve">     перевозка</t>
  </si>
  <si>
    <t>Итого ФОТ</t>
  </si>
  <si>
    <t>Итого накладные расходы</t>
  </si>
  <si>
    <t>Итого сметная прибыль</t>
  </si>
  <si>
    <t>Итого оборудование</t>
  </si>
  <si>
    <t xml:space="preserve">          оборудование без учета дополнительной перевозки</t>
  </si>
  <si>
    <t xml:space="preserve">          дополнительная перевозка оборудования</t>
  </si>
  <si>
    <t>Итого прочие затраты</t>
  </si>
  <si>
    <t xml:space="preserve">          материальные ресурсы, отсутствующие в ФРСН</t>
  </si>
  <si>
    <t xml:space="preserve">          оборудование, отсутствующее в ФРСН</t>
  </si>
  <si>
    <t>Пр/812-009.0-1</t>
  </si>
  <si>
    <t>Пр/774-009.0</t>
  </si>
  <si>
    <t>ИТОГИ ПО СМЕТЕ</t>
  </si>
  <si>
    <t>ВСЕГО строительные работы</t>
  </si>
  <si>
    <t>в том числе</t>
  </si>
  <si>
    <t>прямые затраты</t>
  </si>
  <si>
    <t>ФОТ(справочно)</t>
  </si>
  <si>
    <t>накладные расходы</t>
  </si>
  <si>
    <t>сметная прибыль</t>
  </si>
  <si>
    <t>ВСЕГО монтажные работы</t>
  </si>
  <si>
    <t>ВСЕГО оборудование</t>
  </si>
  <si>
    <t>ВСЕГО прочие затраты</t>
  </si>
  <si>
    <t>прочие затраты</t>
  </si>
  <si>
    <t>прочие работы</t>
  </si>
  <si>
    <t>ВСЕГО ПО СМЕТЕ</t>
  </si>
  <si>
    <t xml:space="preserve">Всего прямые затраты </t>
  </si>
  <si>
    <t>Всего ФОТ(справочно)</t>
  </si>
  <si>
    <t>Всего накладные расходы</t>
  </si>
  <si>
    <t>Всего сметная прибыль</t>
  </si>
  <si>
    <t>Всего оборудование</t>
  </si>
  <si>
    <t xml:space="preserve">     оборудование без учета дополнительной перевозки</t>
  </si>
  <si>
    <t xml:space="preserve">     дополнительная перевозка оборудования</t>
  </si>
  <si>
    <t>Всего прочие затраты</t>
  </si>
  <si>
    <t xml:space="preserve">          Справочно</t>
  </si>
  <si>
    <t xml:space="preserve">          затраты труда рабочих</t>
  </si>
  <si>
    <t xml:space="preserve">          затраты труда машинистов</t>
  </si>
  <si>
    <t>Составил</t>
  </si>
  <si>
    <t>Проверил</t>
  </si>
  <si>
    <t>Сводная таблица результатов конъюнктурного анализа</t>
  </si>
  <si>
    <t>(наименование объекта капитального строительства)</t>
  </si>
  <si>
    <t>Номер по порядку</t>
  </si>
  <si>
    <t>Код строительного ресурса</t>
  </si>
  <si>
    <t>Наименование ресурса, затрат в соответствии с проектной документацией</t>
  </si>
  <si>
    <t>Полное наименование ресурса, затрат в обосновывающем документе</t>
  </si>
  <si>
    <t>Единица измерения ресурса, затрат в соответствии с проектной документацией</t>
  </si>
  <si>
    <t>Единица измерения ресурса, затрат в обосновывающем документе</t>
  </si>
  <si>
    <t>Текущая отпускная цена за единицу измерения в обосновывающем документе с учетом НДС, рублей</t>
  </si>
  <si>
    <r>
      <t xml:space="preserve">Текущая отпускная цена за единицу измерения в обосновывающем документе без учета НДС, рублей / </t>
    </r>
    <r>
      <rPr>
        <sz val="7.2"/>
        <color rgb="FF0070C0"/>
        <rFont val="Times New Roman"/>
        <family val="1"/>
        <charset val="204"/>
      </rPr>
      <t>Сметная цена строительного ресурса в базисном или в текущем уровне цен, размещенная в ФГИС ЦС, применяемая при РИМ, рублей</t>
    </r>
  </si>
  <si>
    <r>
      <t xml:space="preserve">Месяц и год составления обосновывающего документа </t>
    </r>
    <r>
      <rPr>
        <sz val="7.2"/>
        <color rgb="FF0070C0"/>
        <rFont val="Times New Roman"/>
        <family val="1"/>
        <charset val="204"/>
      </rPr>
      <t>/ Квартал (для сметных цен строительных ресурсов в текущем уровне цен и индексов по ГОСР, размещенных в ФГИС ЦС, применяемых при РИМ)</t>
    </r>
  </si>
  <si>
    <r>
      <t xml:space="preserve">Индекс фактической инфляции / </t>
    </r>
    <r>
      <rPr>
        <sz val="7.2"/>
        <color rgb="FF0070C0"/>
        <rFont val="Times New Roman"/>
        <family val="1"/>
        <charset val="204"/>
      </rPr>
      <t>Индекс по ГОСР</t>
    </r>
  </si>
  <si>
    <t>Коэффициент пересчета в единицу измерения в соответствии с графой 5</t>
  </si>
  <si>
    <t>Текущая отпускная цена за единицу измерения без учета НДС, рублей в соответствии с графой 5 в уровне цен составления сметной документации</t>
  </si>
  <si>
    <t>Затраты на перевозку</t>
  </si>
  <si>
    <t>Заготовительно-складские расходы</t>
  </si>
  <si>
    <t>Дополнительные затраты, предусмотренные пунктами 88, 117, 119 - 121 Методики</t>
  </si>
  <si>
    <t>Сметная цена без учета НДС, рублей за единицу измерения в соответствии с графой 5</t>
  </si>
  <si>
    <t>Полное и (или) сокращенное (при наличии) наименования производителя (поставщика)</t>
  </si>
  <si>
    <t>Страна производителя оборудования, производственного и хозяйственного инвентаря</t>
  </si>
  <si>
    <t>КПП организации</t>
  </si>
  <si>
    <t>ИНН организации</t>
  </si>
  <si>
    <t>Гиперссылка на веб-сайт производителя (поставщика)</t>
  </si>
  <si>
    <t>Населенный пункт расположения склада производителя (поставщика)</t>
  </si>
  <si>
    <t>Статус организации (Производитель (1); Поставщик (2)</t>
  </si>
  <si>
    <t>рублей за единицу измерения в соответствии с графой 5 без учета НДС</t>
  </si>
  <si>
    <t>рублей</t>
  </si>
  <si>
    <t>Наименование затрат</t>
  </si>
  <si>
    <t>Раздел 1</t>
  </si>
  <si>
    <t>Поставщик 1</t>
  </si>
  <si>
    <t>1.2</t>
  </si>
  <si>
    <t>Поставщик 2</t>
  </si>
  <si>
    <t>1.3</t>
  </si>
  <si>
    <t>Поставщик 3</t>
  </si>
  <si>
    <t>Раздел 2. Ресурсы из ФСБЦ-2022 (данные ФГИС ЦС)</t>
  </si>
  <si>
    <t>2.1</t>
  </si>
  <si>
    <t>ТЦ_07.1.01.01-0014_2.1</t>
  </si>
  <si>
    <t>Блок дверной металлический противопожарный однопольный, предел огнестойкости EI 30, с заполнением минеральной ватой, окрашенный порошковыми красками, с замком-защелкой, без доводчика, размеры 1000х1900 мм</t>
  </si>
  <si>
    <t>(наименование должности)</t>
  </si>
  <si>
    <t>(подпись)</t>
  </si>
  <si>
    <t>(фамилия, имя, отчество (при наличии)</t>
  </si>
  <si>
    <t>Застройщик (технический заказчик)</t>
  </si>
  <si>
    <t>НР Строительные металлические конструкции (за исключением пункта 9.1)</t>
  </si>
  <si>
    <t>СП Строительные металлические конструкции (за исключением пункта 9.1)</t>
  </si>
  <si>
    <t>Итого прямые затраты по Разделу 1. ХХХХХ</t>
  </si>
  <si>
    <t>Итого по Разделу 1. ХХХХХ</t>
  </si>
  <si>
    <t>I кв. 2025 г.     (01.01.2000)</t>
  </si>
  <si>
    <t>Белгородская область</t>
  </si>
  <si>
    <t>1 квартал 2025 год</t>
  </si>
  <si>
    <t>Строительство объекта капитального строительства</t>
  </si>
  <si>
    <r>
      <t xml:space="preserve">Раздел 1. ХХХХХ </t>
    </r>
    <r>
      <rPr>
        <b/>
        <sz val="11"/>
        <color rgb="FF0070C0"/>
        <rFont val="Arial Narrow"/>
        <family val="2"/>
        <charset val="204"/>
      </rPr>
      <t>(содержит пример включения в ЛСР материальных ресурсов, сметная стоимость которых определяется в соответствии с абзацем вторым пункта 44 Методики № 421/пр (в редакции приказа Минстроя России от 23.01.2025 № 30/пр), и учета для таких ресурсов затрат на дополнительную перевозку в соответствии с пунктом 63 Методики № 421/пр)</t>
    </r>
  </si>
  <si>
    <r>
      <t>Пример локального сметного расчета (сметы)_базисно-индексный метод с применением индексов по элементам прямых затрат</t>
    </r>
    <r>
      <rPr>
        <b/>
        <sz val="11"/>
        <color rgb="FF0070C0"/>
        <rFont val="Arial Narrow"/>
        <family val="2"/>
        <charset val="204"/>
      </rPr>
      <t xml:space="preserve"> (цифры условные)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</si>
</sst>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0000"/>
    <numFmt numFmtId="165" formatCode="0.0"/>
  </numFmts>
  <fonts count="18" x14ac:knownFonts="1">
    <font>
      <sz val="11"/>
      <color theme="1"/>
      <name val="Calibri"/>
      <family val="2"/>
      <scheme val="minor"/>
    </font>
    <font>
      <sz val="11"/>
      <name val="Arial Narrow"/>
      <family val="2"/>
      <charset val="204"/>
    </font>
    <font>
      <sz val="12"/>
      <name val="Arial Narrow"/>
      <family val="2"/>
      <charset val="204"/>
    </font>
    <font>
      <b/>
      <sz val="11"/>
      <name val="Arial Narrow"/>
      <family val="2"/>
      <charset val="204"/>
    </font>
    <font>
      <i/>
      <sz val="11"/>
      <name val="Arial Narrow"/>
      <family val="2"/>
      <charset val="204"/>
    </font>
    <font>
      <b/>
      <sz val="11"/>
      <color rgb="FF0070C0"/>
      <name val="Arial Narrow"/>
      <family val="2"/>
      <charset val="204"/>
    </font>
    <font>
      <sz val="11"/>
      <name val="Arial Cyr"/>
      <charset val="204"/>
    </font>
    <font>
      <u/>
      <sz val="11"/>
      <name val="Arial Narrow"/>
      <family val="2"/>
      <charset val="204"/>
    </font>
    <font>
      <b/>
      <sz val="11"/>
      <name val="Arial Cyr"/>
      <charset val="204"/>
    </font>
    <font>
      <i/>
      <sz val="11"/>
      <name val="Arial Cyr"/>
      <charset val="204"/>
    </font>
    <font>
      <b/>
      <i/>
      <sz val="11"/>
      <name val="Arial Narrow"/>
      <family val="2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sz val="7.2"/>
      <name val="Times New Roman"/>
      <family val="1"/>
      <charset val="204"/>
    </font>
    <font>
      <sz val="7.2"/>
      <color rgb="FF0070C0"/>
      <name val="Times New Roman"/>
      <family val="1"/>
      <charset val="204"/>
    </font>
    <font>
      <i/>
      <sz val="9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69">
    <xf numFmtId="0" fontId="0" fillId="0" borderId="0" xfId="0"/>
    <xf numFmtId="0" fontId="2" fillId="0" borderId="0" xfId="0" applyNumberFormat="1" applyFont="1" applyFill="1"/>
    <xf numFmtId="0" fontId="2" fillId="0" borderId="0" xfId="0" applyNumberFormat="1" applyFont="1" applyFill="1" applyBorder="1" applyAlignment="1">
      <alignment wrapText="1"/>
    </xf>
    <xf numFmtId="49" fontId="1" fillId="0" borderId="0" xfId="0" applyNumberFormat="1" applyFont="1" applyFill="1" applyAlignment="1">
      <alignment vertical="top"/>
    </xf>
    <xf numFmtId="0" fontId="1" fillId="0" borderId="0" xfId="0" applyNumberFormat="1" applyFont="1" applyFill="1" applyAlignment="1">
      <alignment vertical="top" wrapText="1"/>
    </xf>
    <xf numFmtId="0" fontId="1" fillId="0" borderId="0" xfId="0" applyNumberFormat="1" applyFont="1" applyFill="1" applyBorder="1" applyAlignment="1">
      <alignment vertical="top"/>
    </xf>
    <xf numFmtId="164" fontId="1" fillId="0" borderId="0" xfId="0" applyNumberFormat="1" applyFont="1" applyFill="1" applyBorder="1" applyAlignment="1">
      <alignment vertical="top"/>
    </xf>
    <xf numFmtId="4" fontId="1" fillId="0" borderId="0" xfId="0" applyNumberFormat="1" applyFont="1" applyFill="1" applyBorder="1" applyAlignment="1">
      <alignment vertical="top"/>
    </xf>
    <xf numFmtId="3" fontId="1" fillId="0" borderId="0" xfId="0" applyNumberFormat="1" applyFont="1" applyFill="1" applyAlignment="1">
      <alignment vertical="top"/>
    </xf>
    <xf numFmtId="49" fontId="1" fillId="0" borderId="0" xfId="0" applyNumberFormat="1" applyFont="1" applyFill="1" applyBorder="1" applyAlignment="1">
      <alignment vertical="top"/>
    </xf>
    <xf numFmtId="3" fontId="1" fillId="0" borderId="0" xfId="0" applyNumberFormat="1" applyFont="1" applyFill="1" applyBorder="1" applyAlignment="1">
      <alignment vertical="top" wrapText="1"/>
    </xf>
    <xf numFmtId="0" fontId="1" fillId="0" borderId="0" xfId="0" applyNumberFormat="1" applyFont="1" applyFill="1" applyAlignment="1">
      <alignment vertical="top"/>
    </xf>
    <xf numFmtId="164" fontId="1" fillId="0" borderId="0" xfId="0" applyNumberFormat="1" applyFont="1" applyFill="1" applyAlignment="1">
      <alignment vertical="top"/>
    </xf>
    <xf numFmtId="4" fontId="1" fillId="0" borderId="0" xfId="0" applyNumberFormat="1" applyFont="1" applyFill="1" applyAlignment="1">
      <alignment vertical="top"/>
    </xf>
    <xf numFmtId="49" fontId="3" fillId="0" borderId="0" xfId="0" applyNumberFormat="1" applyFont="1" applyFill="1" applyAlignment="1">
      <alignment vertical="top" wrapText="1"/>
    </xf>
    <xf numFmtId="3" fontId="3" fillId="0" borderId="0" xfId="0" applyNumberFormat="1" applyFont="1" applyFill="1" applyAlignment="1">
      <alignment vertical="top" wrapText="1"/>
    </xf>
    <xf numFmtId="0" fontId="4" fillId="0" borderId="0" xfId="0" applyNumberFormat="1" applyFont="1" applyFill="1" applyBorder="1" applyAlignment="1">
      <alignment horizontal="center" vertical="top" wrapText="1"/>
    </xf>
    <xf numFmtId="0" fontId="1" fillId="0" borderId="0" xfId="0" applyNumberFormat="1" applyFont="1" applyFill="1" applyBorder="1" applyAlignment="1">
      <alignment horizontal="center" vertical="top" wrapText="1"/>
    </xf>
    <xf numFmtId="164" fontId="4" fillId="0" borderId="0" xfId="0" applyNumberFormat="1" applyFont="1" applyFill="1" applyBorder="1" applyAlignment="1">
      <alignment horizontal="center" vertical="top" wrapText="1"/>
    </xf>
    <xf numFmtId="0" fontId="1" fillId="0" borderId="1" xfId="0" applyNumberFormat="1" applyFont="1" applyFill="1" applyBorder="1" applyAlignment="1">
      <alignment horizontal="center" vertical="top" wrapText="1"/>
    </xf>
    <xf numFmtId="49" fontId="1" fillId="0" borderId="0" xfId="0" applyNumberFormat="1" applyFont="1" applyFill="1" applyAlignment="1">
      <alignment horizontal="left" vertical="top" wrapText="1"/>
    </xf>
    <xf numFmtId="49" fontId="3" fillId="0" borderId="0" xfId="0" applyNumberFormat="1" applyFont="1" applyFill="1" applyAlignment="1"/>
    <xf numFmtId="49" fontId="1" fillId="0" borderId="0" xfId="0" applyNumberFormat="1" applyFont="1" applyFill="1" applyAlignment="1"/>
    <xf numFmtId="0" fontId="7" fillId="0" borderId="0" xfId="0" applyNumberFormat="1" applyFont="1" applyFill="1" applyAlignment="1">
      <alignment horizontal="right" wrapText="1"/>
    </xf>
    <xf numFmtId="4" fontId="7" fillId="0" borderId="0" xfId="0" applyNumberFormat="1" applyFont="1" applyFill="1" applyAlignment="1">
      <alignment horizontal="right"/>
    </xf>
    <xf numFmtId="0" fontId="1" fillId="0" borderId="0" xfId="0" applyNumberFormat="1" applyFont="1" applyFill="1" applyAlignment="1"/>
    <xf numFmtId="164" fontId="1" fillId="0" borderId="0" xfId="0" applyNumberFormat="1" applyFont="1" applyFill="1" applyAlignment="1"/>
    <xf numFmtId="0" fontId="7" fillId="0" borderId="0" xfId="0" applyNumberFormat="1" applyFont="1" applyFill="1" applyAlignment="1">
      <alignment vertical="top"/>
    </xf>
    <xf numFmtId="4" fontId="7" fillId="0" borderId="0" xfId="0" applyNumberFormat="1" applyFont="1" applyFill="1" applyAlignment="1"/>
    <xf numFmtId="3" fontId="1" fillId="0" borderId="0" xfId="0" applyNumberFormat="1" applyFont="1" applyFill="1" applyAlignment="1"/>
    <xf numFmtId="0" fontId="7" fillId="0" borderId="0" xfId="0" applyNumberFormat="1" applyFont="1" applyFill="1" applyAlignment="1">
      <alignment vertical="top" wrapText="1"/>
    </xf>
    <xf numFmtId="4" fontId="7" fillId="0" borderId="0" xfId="0" applyNumberFormat="1" applyFont="1" applyFill="1" applyAlignment="1">
      <alignment vertical="top"/>
    </xf>
    <xf numFmtId="164" fontId="1" fillId="0" borderId="0" xfId="0" applyNumberFormat="1" applyFont="1" applyFill="1"/>
    <xf numFmtId="0" fontId="1" fillId="0" borderId="0" xfId="0" applyNumberFormat="1" applyFont="1" applyFill="1"/>
    <xf numFmtId="0" fontId="7" fillId="0" borderId="0" xfId="0" applyNumberFormat="1" applyFont="1" applyFill="1" applyAlignment="1">
      <alignment horizontal="right"/>
    </xf>
    <xf numFmtId="0" fontId="4" fillId="0" borderId="0" xfId="0" applyNumberFormat="1" applyFont="1" applyFill="1" applyAlignment="1">
      <alignment horizontal="right" vertical="top"/>
    </xf>
    <xf numFmtId="3" fontId="4" fillId="0" borderId="0" xfId="0" applyNumberFormat="1" applyFont="1" applyFill="1" applyAlignment="1">
      <alignment horizontal="left" vertical="top" wrapText="1"/>
    </xf>
    <xf numFmtId="0" fontId="1" fillId="0" borderId="4" xfId="0" applyNumberFormat="1" applyFont="1" applyFill="1" applyBorder="1" applyAlignment="1">
      <alignment horizontal="center" vertical="top" wrapText="1"/>
    </xf>
    <xf numFmtId="164" fontId="1" fillId="0" borderId="4" xfId="0" applyNumberFormat="1" applyFont="1" applyFill="1" applyBorder="1" applyAlignment="1">
      <alignment horizontal="center" vertical="top" wrapText="1"/>
    </xf>
    <xf numFmtId="4" fontId="1" fillId="0" borderId="4" xfId="0" applyNumberFormat="1" applyFont="1" applyFill="1" applyBorder="1" applyAlignment="1">
      <alignment horizontal="center" vertical="top" wrapText="1"/>
    </xf>
    <xf numFmtId="49" fontId="1" fillId="0" borderId="4" xfId="0" applyNumberFormat="1" applyFont="1" applyFill="1" applyBorder="1" applyAlignment="1">
      <alignment horizontal="center" vertical="top"/>
    </xf>
    <xf numFmtId="0" fontId="1" fillId="2" borderId="4" xfId="0" applyNumberFormat="1" applyFont="1" applyFill="1" applyBorder="1" applyAlignment="1">
      <alignment horizontal="center" vertical="top" wrapText="1"/>
    </xf>
    <xf numFmtId="0" fontId="1" fillId="0" borderId="4" xfId="0" applyNumberFormat="1" applyFont="1" applyFill="1" applyBorder="1" applyAlignment="1">
      <alignment horizontal="center" vertical="top"/>
    </xf>
    <xf numFmtId="1" fontId="1" fillId="0" borderId="4" xfId="0" applyNumberFormat="1" applyFont="1" applyFill="1" applyBorder="1" applyAlignment="1">
      <alignment horizontal="center" vertical="top"/>
    </xf>
    <xf numFmtId="3" fontId="1" fillId="0" borderId="8" xfId="0" applyNumberFormat="1" applyFont="1" applyFill="1" applyBorder="1" applyAlignment="1">
      <alignment horizontal="center" vertical="top"/>
    </xf>
    <xf numFmtId="0" fontId="1" fillId="0" borderId="0" xfId="0" applyNumberFormat="1" applyFont="1" applyFill="1" applyAlignment="1">
      <alignment horizontal="right" vertical="top" wrapText="1"/>
    </xf>
    <xf numFmtId="0" fontId="1" fillId="0" borderId="0" xfId="0" applyNumberFormat="1" applyFont="1" applyFill="1" applyAlignment="1">
      <alignment horizontal="right" vertical="top"/>
    </xf>
    <xf numFmtId="4" fontId="1" fillId="0" borderId="0" xfId="0" applyNumberFormat="1" applyFont="1" applyFill="1" applyAlignment="1">
      <alignment horizontal="right" vertical="top"/>
    </xf>
    <xf numFmtId="49" fontId="1" fillId="0" borderId="2" xfId="0" applyNumberFormat="1" applyFont="1" applyFill="1" applyBorder="1" applyAlignment="1">
      <alignment vertical="top"/>
    </xf>
    <xf numFmtId="0" fontId="1" fillId="0" borderId="2" xfId="0" applyNumberFormat="1" applyFont="1" applyFill="1" applyBorder="1" applyAlignment="1">
      <alignment vertical="top"/>
    </xf>
    <xf numFmtId="164" fontId="1" fillId="0" borderId="2" xfId="0" applyNumberFormat="1" applyFont="1" applyFill="1" applyBorder="1" applyAlignment="1">
      <alignment vertical="top"/>
    </xf>
    <xf numFmtId="4" fontId="1" fillId="0" borderId="2" xfId="0" applyNumberFormat="1" applyFont="1" applyFill="1" applyBorder="1" applyAlignment="1">
      <alignment vertical="top"/>
    </xf>
    <xf numFmtId="3" fontId="3" fillId="0" borderId="2" xfId="0" applyNumberFormat="1" applyFont="1" applyFill="1" applyBorder="1" applyAlignment="1">
      <alignment horizontal="right" vertical="top"/>
    </xf>
    <xf numFmtId="0" fontId="4" fillId="0" borderId="0" xfId="0" applyNumberFormat="1" applyFont="1" applyFill="1" applyAlignment="1">
      <alignment vertical="top" wrapText="1"/>
    </xf>
    <xf numFmtId="0" fontId="1" fillId="0" borderId="0" xfId="0" applyNumberFormat="1" applyFont="1" applyFill="1" applyAlignment="1">
      <alignment vertical="top" wrapText="1"/>
    </xf>
    <xf numFmtId="0" fontId="6" fillId="0" borderId="0" xfId="0" applyFont="1" applyFill="1" applyAlignment="1">
      <alignment vertical="top"/>
    </xf>
    <xf numFmtId="164" fontId="6" fillId="0" borderId="0" xfId="0" applyNumberFormat="1" applyFont="1" applyFill="1" applyAlignment="1">
      <alignment vertical="top"/>
    </xf>
    <xf numFmtId="0" fontId="1" fillId="0" borderId="0" xfId="0" applyNumberFormat="1" applyFont="1" applyFill="1" applyAlignment="1">
      <alignment horizontal="left" vertical="top"/>
    </xf>
    <xf numFmtId="0" fontId="4" fillId="0" borderId="0" xfId="0" applyNumberFormat="1" applyFont="1" applyFill="1" applyAlignment="1">
      <alignment vertical="top"/>
    </xf>
    <xf numFmtId="4" fontId="3" fillId="0" borderId="0" xfId="0" applyNumberFormat="1" applyFont="1" applyFill="1" applyAlignment="1">
      <alignment horizontal="right" vertical="top"/>
    </xf>
    <xf numFmtId="0" fontId="6" fillId="0" borderId="0" xfId="0" applyFont="1" applyFill="1"/>
    <xf numFmtId="0" fontId="1" fillId="0" borderId="9" xfId="0" applyNumberFormat="1" applyFont="1" applyFill="1" applyBorder="1"/>
    <xf numFmtId="0" fontId="10" fillId="0" borderId="9" xfId="0" applyNumberFormat="1" applyFont="1" applyFill="1" applyBorder="1" applyAlignment="1">
      <alignment vertical="top" wrapText="1"/>
    </xf>
    <xf numFmtId="0" fontId="6" fillId="0" borderId="9" xfId="0" applyFont="1" applyFill="1" applyBorder="1" applyAlignment="1">
      <alignment vertical="top"/>
    </xf>
    <xf numFmtId="164" fontId="6" fillId="0" borderId="9" xfId="0" applyNumberFormat="1" applyFont="1" applyFill="1" applyBorder="1" applyAlignment="1">
      <alignment vertical="top"/>
    </xf>
    <xf numFmtId="4" fontId="1" fillId="0" borderId="9" xfId="0" applyNumberFormat="1" applyFont="1" applyFill="1" applyBorder="1" applyAlignment="1">
      <alignment vertical="top"/>
    </xf>
    <xf numFmtId="0" fontId="1" fillId="0" borderId="9" xfId="0" applyNumberFormat="1" applyFont="1" applyFill="1" applyBorder="1" applyAlignment="1">
      <alignment vertical="top"/>
    </xf>
    <xf numFmtId="4" fontId="1" fillId="0" borderId="9" xfId="0" applyNumberFormat="1" applyFont="1" applyFill="1" applyBorder="1" applyAlignment="1">
      <alignment horizontal="right" vertical="top"/>
    </xf>
    <xf numFmtId="3" fontId="1" fillId="0" borderId="9" xfId="0" applyNumberFormat="1" applyFont="1" applyFill="1" applyBorder="1" applyAlignment="1">
      <alignment horizontal="right" vertical="top"/>
    </xf>
    <xf numFmtId="0" fontId="1" fillId="0" borderId="0" xfId="0" applyNumberFormat="1" applyFont="1" applyFill="1" applyBorder="1"/>
    <xf numFmtId="0" fontId="10" fillId="0" borderId="0" xfId="0" applyNumberFormat="1" applyFont="1" applyFill="1" applyBorder="1" applyAlignment="1">
      <alignment vertical="top" wrapText="1"/>
    </xf>
    <xf numFmtId="0" fontId="6" fillId="0" borderId="0" xfId="0" applyFont="1" applyFill="1" applyBorder="1" applyAlignment="1">
      <alignment vertical="top"/>
    </xf>
    <xf numFmtId="164" fontId="6" fillId="0" borderId="0" xfId="0" applyNumberFormat="1" applyFont="1" applyFill="1" applyBorder="1" applyAlignment="1">
      <alignment vertical="top"/>
    </xf>
    <xf numFmtId="4" fontId="1" fillId="0" borderId="0" xfId="0" applyNumberFormat="1" applyFont="1" applyFill="1" applyBorder="1" applyAlignment="1">
      <alignment horizontal="right" vertical="top"/>
    </xf>
    <xf numFmtId="3" fontId="1" fillId="0" borderId="0" xfId="0" applyNumberFormat="1" applyFont="1" applyFill="1" applyBorder="1" applyAlignment="1">
      <alignment horizontal="right" vertical="top"/>
    </xf>
    <xf numFmtId="0" fontId="1" fillId="3" borderId="0" xfId="0" applyNumberFormat="1" applyFont="1" applyFill="1"/>
    <xf numFmtId="4" fontId="1" fillId="3" borderId="0" xfId="0" applyNumberFormat="1" applyFont="1" applyFill="1" applyAlignment="1">
      <alignment vertical="top"/>
    </xf>
    <xf numFmtId="4" fontId="3" fillId="3" borderId="0" xfId="0" applyNumberFormat="1" applyFont="1" applyFill="1" applyAlignment="1">
      <alignment horizontal="right" vertical="top"/>
    </xf>
    <xf numFmtId="0" fontId="6" fillId="3" borderId="0" xfId="0" applyFont="1" applyFill="1"/>
    <xf numFmtId="4" fontId="6" fillId="0" borderId="0" xfId="0" applyNumberFormat="1" applyFont="1" applyFill="1"/>
    <xf numFmtId="0" fontId="3" fillId="3" borderId="0" xfId="0" applyNumberFormat="1" applyFont="1" applyFill="1" applyAlignment="1">
      <alignment vertical="top"/>
    </xf>
    <xf numFmtId="0" fontId="8" fillId="3" borderId="0" xfId="0" applyFont="1" applyFill="1" applyAlignment="1">
      <alignment vertical="top"/>
    </xf>
    <xf numFmtId="164" fontId="8" fillId="3" borderId="0" xfId="0" applyNumberFormat="1" applyFont="1" applyFill="1" applyAlignment="1">
      <alignment vertical="top"/>
    </xf>
    <xf numFmtId="4" fontId="1" fillId="0" borderId="0" xfId="0" applyNumberFormat="1" applyFont="1" applyFill="1"/>
    <xf numFmtId="0" fontId="3" fillId="3" borderId="0" xfId="0" applyNumberFormat="1" applyFont="1" applyFill="1" applyAlignment="1">
      <alignment horizontal="right" vertical="top"/>
    </xf>
    <xf numFmtId="0" fontId="9" fillId="0" borderId="0" xfId="0" applyFont="1" applyFill="1" applyAlignment="1">
      <alignment vertical="top"/>
    </xf>
    <xf numFmtId="164" fontId="9" fillId="0" borderId="0" xfId="0" applyNumberFormat="1" applyFont="1" applyFill="1" applyAlignment="1">
      <alignment vertical="top"/>
    </xf>
    <xf numFmtId="0" fontId="6" fillId="3" borderId="0" xfId="0" applyFont="1" applyFill="1" applyAlignment="1">
      <alignment vertical="top"/>
    </xf>
    <xf numFmtId="164" fontId="6" fillId="3" borderId="0" xfId="0" applyNumberFormat="1" applyFont="1" applyFill="1" applyAlignment="1">
      <alignment vertical="top"/>
    </xf>
    <xf numFmtId="4" fontId="1" fillId="3" borderId="0" xfId="0" applyNumberFormat="1" applyFont="1" applyFill="1" applyAlignment="1">
      <alignment horizontal="right" vertical="top"/>
    </xf>
    <xf numFmtId="0" fontId="1" fillId="3" borderId="0" xfId="0" applyNumberFormat="1" applyFont="1" applyFill="1" applyAlignment="1">
      <alignment horizontal="right" vertical="top"/>
    </xf>
    <xf numFmtId="164" fontId="4" fillId="0" borderId="0" xfId="0" applyNumberFormat="1" applyFont="1" applyFill="1" applyAlignment="1">
      <alignment vertical="top" wrapText="1"/>
    </xf>
    <xf numFmtId="0" fontId="3" fillId="0" borderId="0" xfId="0" applyNumberFormat="1" applyFont="1" applyFill="1" applyAlignment="1">
      <alignment vertical="top"/>
    </xf>
    <xf numFmtId="3" fontId="1" fillId="0" borderId="0" xfId="0" applyNumberFormat="1" applyFont="1" applyFill="1" applyAlignment="1">
      <alignment horizontal="right" vertical="top"/>
    </xf>
    <xf numFmtId="0" fontId="2" fillId="0" borderId="0" xfId="0" applyNumberFormat="1" applyFont="1" applyFill="1" applyAlignment="1">
      <alignment vertical="top"/>
    </xf>
    <xf numFmtId="164" fontId="2" fillId="0" borderId="0" xfId="0" applyNumberFormat="1" applyFont="1" applyFill="1" applyAlignment="1">
      <alignment vertical="top"/>
    </xf>
    <xf numFmtId="4" fontId="2" fillId="0" borderId="0" xfId="0" applyNumberFormat="1" applyFont="1" applyFill="1" applyAlignment="1">
      <alignment vertical="top"/>
    </xf>
    <xf numFmtId="3" fontId="2" fillId="0" borderId="0" xfId="0" applyNumberFormat="1" applyFont="1" applyFill="1" applyAlignment="1">
      <alignment vertical="top"/>
    </xf>
    <xf numFmtId="49" fontId="2" fillId="0" borderId="0" xfId="0" applyNumberFormat="1" applyFont="1" applyFill="1" applyAlignment="1">
      <alignment vertical="top"/>
    </xf>
    <xf numFmtId="0" fontId="2" fillId="2" borderId="0" xfId="0" applyNumberFormat="1" applyFont="1" applyFill="1" applyAlignment="1">
      <alignment vertical="top" wrapText="1"/>
    </xf>
    <xf numFmtId="0" fontId="2" fillId="0" borderId="0" xfId="0" applyNumberFormat="1" applyFont="1" applyFill="1" applyAlignment="1">
      <alignment vertical="top" wrapText="1"/>
    </xf>
    <xf numFmtId="0" fontId="11" fillId="0" borderId="0" xfId="0" applyFont="1"/>
    <xf numFmtId="0" fontId="11" fillId="0" borderId="0" xfId="0" applyFont="1" applyAlignment="1">
      <alignment horizontal="center" vertical="center" wrapText="1"/>
    </xf>
    <xf numFmtId="0" fontId="11" fillId="0" borderId="0" xfId="0" applyFont="1" applyAlignment="1">
      <alignment horizontal="justify" vertical="center"/>
    </xf>
    <xf numFmtId="0" fontId="15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vertical="center" wrapText="1"/>
    </xf>
    <xf numFmtId="49" fontId="15" fillId="0" borderId="8" xfId="0" applyNumberFormat="1" applyFont="1" applyBorder="1" applyAlignment="1">
      <alignment horizontal="center" vertical="center" wrapText="1"/>
    </xf>
    <xf numFmtId="4" fontId="15" fillId="0" borderId="8" xfId="0" applyNumberFormat="1" applyFont="1" applyBorder="1" applyAlignment="1">
      <alignment vertical="center" wrapText="1"/>
    </xf>
    <xf numFmtId="4" fontId="15" fillId="0" borderId="8" xfId="0" applyNumberFormat="1" applyFont="1" applyBorder="1" applyAlignment="1">
      <alignment horizontal="center" vertical="center" wrapText="1"/>
    </xf>
    <xf numFmtId="3" fontId="15" fillId="0" borderId="8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11" fillId="0" borderId="1" xfId="0" applyFont="1" applyBorder="1" applyAlignment="1">
      <alignment vertical="center" wrapText="1"/>
    </xf>
    <xf numFmtId="0" fontId="11" fillId="0" borderId="1" xfId="0" applyFont="1" applyBorder="1"/>
    <xf numFmtId="0" fontId="17" fillId="0" borderId="0" xfId="0" applyFont="1" applyBorder="1" applyAlignment="1">
      <alignment horizontal="center" vertical="top" wrapText="1"/>
    </xf>
    <xf numFmtId="0" fontId="11" fillId="0" borderId="10" xfId="0" applyFont="1" applyBorder="1" applyAlignment="1">
      <alignment horizontal="center" vertical="center" wrapText="1"/>
    </xf>
    <xf numFmtId="0" fontId="11" fillId="0" borderId="0" xfId="0" applyFont="1" applyBorder="1" applyAlignment="1">
      <alignment vertical="center" wrapText="1"/>
    </xf>
    <xf numFmtId="2" fontId="1" fillId="0" borderId="0" xfId="0" applyNumberFormat="1" applyFont="1" applyFill="1"/>
    <xf numFmtId="0" fontId="1" fillId="3" borderId="0" xfId="0" applyNumberFormat="1" applyFont="1" applyFill="1" applyAlignment="1">
      <alignment vertical="top" wrapText="1"/>
    </xf>
    <xf numFmtId="0" fontId="1" fillId="0" borderId="0" xfId="0" applyNumberFormat="1" applyFont="1" applyFill="1" applyAlignment="1">
      <alignment horizontal="left" vertical="top" wrapText="1"/>
    </xf>
    <xf numFmtId="0" fontId="1" fillId="0" borderId="1" xfId="0" applyNumberFormat="1" applyFont="1" applyFill="1" applyBorder="1" applyAlignment="1">
      <alignment vertical="top" wrapText="1"/>
    </xf>
    <xf numFmtId="0" fontId="6" fillId="0" borderId="1" xfId="0" applyFont="1" applyFill="1" applyBorder="1" applyAlignment="1">
      <alignment vertical="top"/>
    </xf>
    <xf numFmtId="0" fontId="1" fillId="0" borderId="0" xfId="0" applyNumberFormat="1" applyFont="1" applyFill="1" applyAlignment="1">
      <alignment vertical="top" wrapText="1"/>
    </xf>
    <xf numFmtId="0" fontId="6" fillId="0" borderId="0" xfId="0" applyFont="1" applyFill="1" applyAlignment="1">
      <alignment vertical="top"/>
    </xf>
    <xf numFmtId="0" fontId="4" fillId="0" borderId="0" xfId="0" applyNumberFormat="1" applyFont="1" applyFill="1" applyAlignment="1">
      <alignment vertical="top" wrapText="1"/>
    </xf>
    <xf numFmtId="0" fontId="9" fillId="0" borderId="0" xfId="0" applyFont="1" applyFill="1" applyAlignment="1">
      <alignment vertical="top"/>
    </xf>
    <xf numFmtId="0" fontId="1" fillId="0" borderId="0" xfId="0" applyNumberFormat="1" applyFont="1" applyFill="1" applyAlignment="1">
      <alignment horizontal="left" vertical="top"/>
    </xf>
    <xf numFmtId="0" fontId="3" fillId="3" borderId="0" xfId="0" applyNumberFormat="1" applyFont="1" applyFill="1" applyAlignment="1">
      <alignment horizontal="left" vertical="top"/>
    </xf>
    <xf numFmtId="3" fontId="1" fillId="0" borderId="3" xfId="0" applyNumberFormat="1" applyFont="1" applyFill="1" applyBorder="1" applyAlignment="1">
      <alignment horizontal="center" vertical="center" wrapText="1"/>
    </xf>
    <xf numFmtId="3" fontId="1" fillId="0" borderId="7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Alignment="1">
      <alignment horizontal="left" vertical="top" wrapText="1"/>
    </xf>
    <xf numFmtId="49" fontId="1" fillId="0" borderId="3" xfId="0" applyNumberFormat="1" applyFont="1" applyFill="1" applyBorder="1" applyAlignment="1">
      <alignment horizontal="center" vertical="center" wrapText="1"/>
    </xf>
    <xf numFmtId="49" fontId="1" fillId="0" borderId="7" xfId="0" applyNumberFormat="1" applyFont="1" applyFill="1" applyBorder="1" applyAlignment="1">
      <alignment horizontal="center" vertical="center" wrapText="1"/>
    </xf>
    <xf numFmtId="0" fontId="1" fillId="2" borderId="3" xfId="0" applyNumberFormat="1" applyFont="1" applyFill="1" applyBorder="1" applyAlignment="1">
      <alignment horizontal="center" vertical="center" wrapText="1"/>
    </xf>
    <xf numFmtId="0" fontId="1" fillId="2" borderId="7" xfId="0" applyNumberFormat="1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 wrapText="1"/>
    </xf>
    <xf numFmtId="0" fontId="1" fillId="0" borderId="7" xfId="0" applyNumberFormat="1" applyFont="1" applyFill="1" applyBorder="1" applyAlignment="1">
      <alignment horizontal="center" vertical="center" wrapText="1"/>
    </xf>
    <xf numFmtId="0" fontId="1" fillId="0" borderId="4" xfId="0" applyNumberFormat="1" applyFont="1" applyFill="1" applyBorder="1" applyAlignment="1">
      <alignment horizontal="center" vertical="center" wrapText="1"/>
    </xf>
    <xf numFmtId="0" fontId="1" fillId="0" borderId="5" xfId="0" applyNumberFormat="1" applyFont="1" applyFill="1" applyBorder="1" applyAlignment="1">
      <alignment horizontal="center" vertical="center" wrapText="1"/>
    </xf>
    <xf numFmtId="0" fontId="1" fillId="0" borderId="6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wrapText="1"/>
    </xf>
    <xf numFmtId="0" fontId="3" fillId="0" borderId="1" xfId="0" applyNumberFormat="1" applyFont="1" applyFill="1" applyBorder="1" applyAlignment="1">
      <alignment horizontal="center" vertical="top" wrapText="1"/>
    </xf>
    <xf numFmtId="0" fontId="4" fillId="0" borderId="0" xfId="0" applyNumberFormat="1" applyFont="1" applyFill="1" applyBorder="1" applyAlignment="1">
      <alignment horizontal="center" vertical="top" wrapText="1"/>
    </xf>
    <xf numFmtId="0" fontId="1" fillId="0" borderId="1" xfId="0" applyNumberFormat="1" applyFont="1" applyFill="1" applyBorder="1" applyAlignment="1">
      <alignment horizontal="center" wrapText="1"/>
    </xf>
    <xf numFmtId="0" fontId="4" fillId="0" borderId="2" xfId="0" applyNumberFormat="1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left" vertical="top" wrapText="1"/>
    </xf>
    <xf numFmtId="49" fontId="3" fillId="0" borderId="1" xfId="0" applyNumberFormat="1" applyFont="1" applyFill="1" applyBorder="1" applyAlignment="1">
      <alignment horizontal="center" vertical="top" wrapText="1"/>
    </xf>
    <xf numFmtId="49" fontId="3" fillId="0" borderId="1" xfId="0" applyNumberFormat="1" applyFont="1" applyFill="1" applyBorder="1" applyAlignment="1">
      <alignment horizontal="center" vertical="top"/>
    </xf>
    <xf numFmtId="0" fontId="15" fillId="0" borderId="8" xfId="0" applyFont="1" applyBorder="1" applyAlignment="1">
      <alignment vertical="center" wrapText="1"/>
    </xf>
    <xf numFmtId="0" fontId="17" fillId="0" borderId="0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49" fontId="13" fillId="0" borderId="1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left"/>
    </xf>
    <xf numFmtId="0" fontId="6" fillId="0" borderId="0" xfId="0" applyFont="1" applyFill="1" applyAlignment="1">
      <alignment horizontal="left"/>
    </xf>
    <xf numFmtId="4" fontId="7" fillId="0" borderId="0" xfId="0" applyNumberFormat="1" applyFont="1" applyFill="1" applyBorder="1" applyAlignment="1">
      <alignment horizontal="right"/>
    </xf>
    <xf numFmtId="49" fontId="1" fillId="0" borderId="0" xfId="0" applyNumberFormat="1" applyFont="1" applyFill="1" applyAlignment="1">
      <alignment horizontal="centerContinuous" vertical="top"/>
    </xf>
    <xf numFmtId="0" fontId="1" fillId="0" borderId="0" xfId="0" applyNumberFormat="1" applyFont="1" applyFill="1" applyAlignment="1">
      <alignment horizontal="centerContinuous" vertical="top"/>
    </xf>
    <xf numFmtId="1" fontId="1" fillId="0" borderId="0" xfId="0" applyNumberFormat="1" applyFont="1" applyFill="1" applyAlignment="1">
      <alignment horizontal="right" vertical="top"/>
    </xf>
    <xf numFmtId="165" fontId="1" fillId="0" borderId="0" xfId="0" applyNumberFormat="1" applyFont="1" applyFill="1" applyAlignment="1">
      <alignment horizontal="right" vertical="top"/>
    </xf>
    <xf numFmtId="2" fontId="1" fillId="0" borderId="0" xfId="0" applyNumberFormat="1" applyFont="1" applyFill="1" applyAlignment="1">
      <alignment horizontal="right" vertical="top"/>
    </xf>
    <xf numFmtId="0" fontId="1" fillId="0" borderId="2" xfId="0" applyNumberFormat="1" applyFont="1" applyFill="1" applyBorder="1" applyAlignment="1">
      <alignment vertical="top" wrapText="1"/>
    </xf>
    <xf numFmtId="4" fontId="1" fillId="0" borderId="2" xfId="0" applyNumberFormat="1" applyFont="1" applyFill="1" applyBorder="1" applyAlignment="1">
      <alignment horizontal="right" vertical="top"/>
    </xf>
    <xf numFmtId="0" fontId="3" fillId="0" borderId="2" xfId="0" applyNumberFormat="1" applyFont="1" applyFill="1" applyBorder="1" applyAlignment="1">
      <alignment vertical="top" wrapText="1"/>
    </xf>
    <xf numFmtId="4" fontId="3" fillId="0" borderId="2" xfId="0" applyNumberFormat="1" applyFont="1" applyFill="1" applyBorder="1" applyAlignment="1">
      <alignment horizontal="right" vertical="top"/>
    </xf>
    <xf numFmtId="0" fontId="3" fillId="0" borderId="0" xfId="0" applyNumberFormat="1" applyFont="1" applyFill="1" applyAlignment="1">
      <alignment vertical="top" wrapText="1"/>
    </xf>
    <xf numFmtId="0" fontId="8" fillId="0" borderId="0" xfId="0" applyFont="1" applyFill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.makarova\Downloads\&#1055;&#1088;&#1080;&#1084;&#1077;&#1088;%20&#1051;&#1057;_&#1056;&#1048;&#1052;_%20&#1087;&#1077;&#1088;&#1077;&#1074;&#1086;&#1079;&#1082;&#1072;%20&#1072;&#1074;&#1090;&#1086;&#1084;&#1086;&#1073;&#1080;&#1083;&#1100;&#1085;&#1099;&#1084;%20&#1090;&#1088;&#1072;&#1085;&#1089;&#1087;&#1086;&#1088;&#1090;&#1086;&#1084;%20&#1085;&#1072;%20&#1088;&#1072;&#1089;&#1089;&#1090;&#1086;&#1103;&#1085;&#1080;&#1077;%20&#1089;&#1074;&#1077;&#1088;&#1093;%20300%20&#1082;&#1084;%20(9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имер ЛС РИМ для ФГИС ЦС"/>
      <sheetName val="КА на перевозку"/>
    </sheetNames>
    <sheetDataSet>
      <sheetData sheetId="0">
        <row r="14">
          <cell r="A14" t="str">
            <v>Объект капитального строительства</v>
          </cell>
          <cell r="B14"/>
          <cell r="C14"/>
          <cell r="D14"/>
          <cell r="E14"/>
          <cell r="F14"/>
          <cell r="G14"/>
          <cell r="H14"/>
          <cell r="I14"/>
          <cell r="J14"/>
          <cell r="K14"/>
          <cell r="L14"/>
        </row>
      </sheetData>
      <sheetData sheetId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28"/>
  <sheetViews>
    <sheetView tabSelected="1" zoomScaleNormal="100" workbookViewId="0">
      <selection activeCell="R30" sqref="R30"/>
    </sheetView>
  </sheetViews>
  <sheetFormatPr defaultColWidth="9.140625" defaultRowHeight="15.75" x14ac:dyDescent="0.25"/>
  <cols>
    <col min="1" max="1" width="7.7109375" style="98" customWidth="1"/>
    <col min="2" max="2" width="30.140625" style="99" customWidth="1"/>
    <col min="3" max="3" width="53.5703125" style="100" customWidth="1"/>
    <col min="4" max="4" width="10.7109375" style="94" customWidth="1"/>
    <col min="5" max="5" width="12.140625" style="94" customWidth="1"/>
    <col min="6" max="6" width="11.42578125" style="94" customWidth="1"/>
    <col min="7" max="7" width="14.42578125" style="95" customWidth="1"/>
    <col min="8" max="8" width="12.7109375" style="96" customWidth="1"/>
    <col min="9" max="9" width="14.140625" style="94" customWidth="1"/>
    <col min="10" max="10" width="16" style="96" customWidth="1"/>
    <col min="11" max="11" width="9.42578125" style="94" customWidth="1"/>
    <col min="12" max="12" width="17.42578125" style="97" customWidth="1"/>
    <col min="13" max="16384" width="9.140625" style="1"/>
  </cols>
  <sheetData>
    <row r="1" spans="1:12" s="2" customFormat="1" ht="16.5" x14ac:dyDescent="0.25">
      <c r="A1" s="118" t="s">
        <v>0</v>
      </c>
      <c r="B1" s="118"/>
      <c r="C1" s="118"/>
      <c r="D1" s="118"/>
      <c r="E1" s="118"/>
      <c r="F1" s="144" t="s">
        <v>159</v>
      </c>
      <c r="G1" s="144"/>
      <c r="H1" s="144"/>
      <c r="I1" s="144"/>
      <c r="J1" s="144"/>
      <c r="K1" s="144"/>
      <c r="L1" s="144"/>
    </row>
    <row r="2" spans="1:12" s="2" customFormat="1" ht="16.5" x14ac:dyDescent="0.25">
      <c r="A2" s="118" t="s">
        <v>1</v>
      </c>
      <c r="B2" s="118"/>
      <c r="C2" s="118"/>
      <c r="D2" s="118"/>
      <c r="E2" s="118"/>
      <c r="F2" s="144"/>
      <c r="G2" s="144"/>
      <c r="H2" s="144"/>
      <c r="I2" s="144"/>
      <c r="J2" s="144"/>
      <c r="K2" s="144"/>
      <c r="L2" s="144"/>
    </row>
    <row r="3" spans="1:12" ht="16.5" customHeight="1" x14ac:dyDescent="0.25">
      <c r="A3" s="3"/>
      <c r="B3" s="2"/>
      <c r="C3" s="4"/>
      <c r="D3" s="5"/>
      <c r="E3" s="5"/>
      <c r="F3" s="5"/>
      <c r="G3" s="6"/>
      <c r="H3" s="7"/>
      <c r="I3" s="5"/>
      <c r="J3" s="7"/>
      <c r="K3" s="5"/>
      <c r="L3" s="8"/>
    </row>
    <row r="4" spans="1:12" ht="16.5" customHeight="1" x14ac:dyDescent="0.25">
      <c r="A4" s="145" t="s">
        <v>161</v>
      </c>
      <c r="B4" s="145"/>
      <c r="C4" s="145"/>
      <c r="D4" s="145"/>
      <c r="E4" s="145"/>
      <c r="F4" s="145"/>
      <c r="G4" s="145"/>
      <c r="H4" s="145"/>
      <c r="I4" s="145"/>
      <c r="J4" s="145"/>
      <c r="K4" s="145"/>
      <c r="L4" s="145"/>
    </row>
    <row r="5" spans="1:12" ht="16.5" x14ac:dyDescent="0.25">
      <c r="A5" s="9"/>
      <c r="B5" s="141" t="s">
        <v>2</v>
      </c>
      <c r="C5" s="141"/>
      <c r="D5" s="141"/>
      <c r="E5" s="141"/>
      <c r="F5" s="141"/>
      <c r="G5" s="141"/>
      <c r="H5" s="141"/>
      <c r="I5" s="141"/>
      <c r="J5" s="141"/>
      <c r="K5" s="141"/>
      <c r="L5" s="10"/>
    </row>
    <row r="6" spans="1:12" ht="16.5" x14ac:dyDescent="0.25">
      <c r="A6" s="3"/>
      <c r="B6" s="11"/>
      <c r="C6" s="4"/>
      <c r="D6" s="11"/>
      <c r="E6" s="11"/>
      <c r="F6" s="11"/>
      <c r="G6" s="12"/>
      <c r="H6" s="13"/>
      <c r="I6" s="11"/>
      <c r="J6" s="13"/>
      <c r="K6" s="11"/>
      <c r="L6" s="8"/>
    </row>
    <row r="7" spans="1:12" ht="16.5" x14ac:dyDescent="0.25">
      <c r="A7" s="146" t="s">
        <v>3</v>
      </c>
      <c r="B7" s="146"/>
      <c r="C7" s="146"/>
      <c r="D7" s="146"/>
      <c r="E7" s="146"/>
      <c r="F7" s="146"/>
      <c r="G7" s="146"/>
      <c r="H7" s="146"/>
      <c r="I7" s="146"/>
      <c r="J7" s="146"/>
      <c r="K7" s="146"/>
      <c r="L7" s="146"/>
    </row>
    <row r="8" spans="1:12" ht="16.5" customHeight="1" x14ac:dyDescent="0.25">
      <c r="A8" s="3"/>
      <c r="B8" s="143" t="s">
        <v>4</v>
      </c>
      <c r="C8" s="143"/>
      <c r="D8" s="143"/>
      <c r="E8" s="143"/>
      <c r="F8" s="143"/>
      <c r="G8" s="143"/>
      <c r="H8" s="143"/>
      <c r="I8" s="143"/>
      <c r="J8" s="143"/>
      <c r="K8" s="143"/>
      <c r="L8" s="8"/>
    </row>
    <row r="9" spans="1:12" ht="16.5" x14ac:dyDescent="0.25">
      <c r="A9" s="3"/>
      <c r="B9" s="11"/>
      <c r="C9" s="4"/>
      <c r="D9" s="11"/>
      <c r="E9" s="11"/>
      <c r="F9" s="11"/>
      <c r="G9" s="12"/>
      <c r="H9" s="13"/>
      <c r="I9" s="11"/>
      <c r="J9" s="13"/>
      <c r="K9" s="11"/>
      <c r="L9" s="8"/>
    </row>
    <row r="10" spans="1:12" ht="16.5" x14ac:dyDescent="0.3">
      <c r="A10" s="14"/>
      <c r="B10" s="139"/>
      <c r="C10" s="139"/>
      <c r="D10" s="139"/>
      <c r="E10" s="139"/>
      <c r="F10" s="139"/>
      <c r="G10" s="139"/>
      <c r="H10" s="139"/>
      <c r="I10" s="139"/>
      <c r="J10" s="139"/>
      <c r="K10" s="139"/>
      <c r="L10" s="15"/>
    </row>
    <row r="11" spans="1:12" ht="16.5" customHeight="1" x14ac:dyDescent="0.3">
      <c r="A11" s="14"/>
      <c r="B11" s="139" t="s">
        <v>5</v>
      </c>
      <c r="C11" s="139"/>
      <c r="D11" s="139"/>
      <c r="E11" s="139"/>
      <c r="F11" s="139"/>
      <c r="G11" s="139"/>
      <c r="H11" s="139"/>
      <c r="I11" s="139"/>
      <c r="J11" s="139"/>
      <c r="K11" s="139"/>
      <c r="L11" s="15"/>
    </row>
    <row r="12" spans="1:12" ht="16.5" x14ac:dyDescent="0.25">
      <c r="A12" s="14"/>
      <c r="B12" s="11"/>
      <c r="C12" s="16"/>
      <c r="D12" s="17"/>
      <c r="E12" s="16"/>
      <c r="F12" s="16"/>
      <c r="G12" s="18"/>
      <c r="H12" s="16"/>
      <c r="I12" s="16"/>
      <c r="J12" s="16"/>
      <c r="K12" s="16"/>
      <c r="L12" s="15"/>
    </row>
    <row r="13" spans="1:12" ht="16.5" x14ac:dyDescent="0.25">
      <c r="A13" s="140" t="s">
        <v>163</v>
      </c>
      <c r="B13" s="140"/>
      <c r="C13" s="140"/>
      <c r="D13" s="140"/>
      <c r="E13" s="140"/>
      <c r="F13" s="140"/>
      <c r="G13" s="140"/>
      <c r="H13" s="140"/>
      <c r="I13" s="140"/>
      <c r="J13" s="140"/>
      <c r="K13" s="140"/>
      <c r="L13" s="140"/>
    </row>
    <row r="14" spans="1:12" ht="16.5" x14ac:dyDescent="0.25">
      <c r="A14" s="3"/>
      <c r="B14" s="141" t="s">
        <v>6</v>
      </c>
      <c r="C14" s="141"/>
      <c r="D14" s="141"/>
      <c r="E14" s="141"/>
      <c r="F14" s="141"/>
      <c r="G14" s="141"/>
      <c r="H14" s="141"/>
      <c r="I14" s="141"/>
      <c r="J14" s="141"/>
      <c r="K14" s="141"/>
      <c r="L14" s="10"/>
    </row>
    <row r="15" spans="1:12" ht="16.5" x14ac:dyDescent="0.25">
      <c r="A15" s="3"/>
      <c r="B15" s="4"/>
      <c r="C15" s="4"/>
      <c r="D15" s="11"/>
      <c r="E15" s="11"/>
      <c r="F15" s="11"/>
      <c r="G15" s="12"/>
      <c r="H15" s="13"/>
      <c r="I15" s="11"/>
      <c r="J15" s="13"/>
      <c r="K15" s="11"/>
      <c r="L15" s="8"/>
    </row>
    <row r="16" spans="1:12" ht="16.5" x14ac:dyDescent="0.25">
      <c r="A16" s="3" t="s">
        <v>7</v>
      </c>
      <c r="B16" s="11"/>
      <c r="C16" s="19" t="s">
        <v>8</v>
      </c>
      <c r="D16" s="11" t="s">
        <v>9</v>
      </c>
      <c r="E16" s="11"/>
      <c r="F16" s="11"/>
      <c r="G16" s="12"/>
      <c r="H16" s="13"/>
      <c r="I16" s="11"/>
      <c r="J16" s="13"/>
      <c r="K16" s="11"/>
      <c r="L16" s="8"/>
    </row>
    <row r="17" spans="1:12" ht="16.5" x14ac:dyDescent="0.25">
      <c r="A17" s="3"/>
      <c r="B17" s="4"/>
      <c r="C17" s="4"/>
      <c r="D17" s="11"/>
      <c r="E17" s="11"/>
      <c r="F17" s="11"/>
      <c r="G17" s="12"/>
      <c r="H17" s="13"/>
      <c r="I17" s="11"/>
      <c r="J17" s="13"/>
      <c r="K17" s="11"/>
      <c r="L17" s="8"/>
    </row>
    <row r="18" spans="1:12" ht="16.5" x14ac:dyDescent="0.3">
      <c r="A18" s="3" t="s">
        <v>10</v>
      </c>
      <c r="B18" s="4"/>
      <c r="C18" s="142" t="s">
        <v>11</v>
      </c>
      <c r="D18" s="142"/>
      <c r="E18" s="142"/>
      <c r="F18" s="142"/>
      <c r="G18" s="142"/>
      <c r="H18" s="142"/>
      <c r="I18" s="142"/>
      <c r="J18" s="142"/>
      <c r="K18" s="142"/>
      <c r="L18" s="142"/>
    </row>
    <row r="19" spans="1:12" ht="16.5" x14ac:dyDescent="0.25">
      <c r="A19" s="20"/>
      <c r="B19" s="4"/>
      <c r="C19" s="143" t="s">
        <v>12</v>
      </c>
      <c r="D19" s="143"/>
      <c r="E19" s="143"/>
      <c r="F19" s="143"/>
      <c r="G19" s="143"/>
      <c r="H19" s="143"/>
      <c r="I19" s="143"/>
      <c r="J19" s="143"/>
      <c r="K19" s="143"/>
      <c r="L19" s="143"/>
    </row>
    <row r="20" spans="1:12" ht="16.5" x14ac:dyDescent="0.25">
      <c r="A20" s="3"/>
      <c r="B20" s="11"/>
      <c r="C20" s="4"/>
      <c r="D20" s="11"/>
      <c r="E20" s="11"/>
      <c r="F20" s="11"/>
      <c r="G20" s="12"/>
      <c r="H20" s="13"/>
      <c r="I20" s="11"/>
      <c r="J20" s="13"/>
      <c r="K20" s="11"/>
      <c r="L20" s="8"/>
    </row>
    <row r="21" spans="1:12" ht="16.5" x14ac:dyDescent="0.3">
      <c r="A21" s="21" t="s">
        <v>13</v>
      </c>
      <c r="B21" s="11"/>
      <c r="C21" s="4"/>
      <c r="D21" s="155" t="s">
        <v>158</v>
      </c>
      <c r="E21" s="156"/>
      <c r="F21" s="156"/>
      <c r="G21" s="156"/>
      <c r="H21" s="156"/>
      <c r="I21" s="156"/>
      <c r="J21" s="156"/>
      <c r="K21" s="156"/>
      <c r="L21" s="156"/>
    </row>
    <row r="22" spans="1:12" ht="16.5" x14ac:dyDescent="0.3">
      <c r="A22" s="22"/>
      <c r="B22" s="11"/>
      <c r="C22" s="4"/>
      <c r="D22" s="11"/>
      <c r="E22" s="11"/>
      <c r="F22" s="11"/>
      <c r="G22" s="12"/>
      <c r="H22" s="13"/>
      <c r="I22" s="11"/>
      <c r="J22" s="13"/>
      <c r="K22" s="11"/>
      <c r="L22" s="8"/>
    </row>
    <row r="23" spans="1:12" ht="16.5" x14ac:dyDescent="0.3">
      <c r="A23" s="21" t="s">
        <v>14</v>
      </c>
      <c r="B23" s="34"/>
      <c r="C23" s="23"/>
      <c r="D23" s="24">
        <f>ROUND(L148/1000,2)</f>
        <v>32.18</v>
      </c>
      <c r="E23" s="24" t="str">
        <f>"("&amp;ROUND(J148/1000,2)&amp;")"</f>
        <v>(3,06)</v>
      </c>
      <c r="F23" s="25" t="s">
        <v>15</v>
      </c>
      <c r="G23" s="26" t="s">
        <v>16</v>
      </c>
      <c r="H23" s="13"/>
      <c r="I23" s="27"/>
      <c r="J23" s="28">
        <f>ROUND(L151/1000,2)</f>
        <v>1.49</v>
      </c>
      <c r="K23" s="24" t="str">
        <f>"("&amp;ROUND(J151/1000,2)&amp;")"</f>
        <v>(0,04)</v>
      </c>
      <c r="L23" s="29" t="s">
        <v>17</v>
      </c>
    </row>
    <row r="24" spans="1:12" ht="16.5" x14ac:dyDescent="0.3">
      <c r="A24" s="22"/>
      <c r="B24" s="58" t="s">
        <v>18</v>
      </c>
      <c r="C24" s="30"/>
      <c r="D24" s="31"/>
      <c r="E24" s="31"/>
      <c r="F24" s="25"/>
      <c r="G24" s="26"/>
      <c r="H24" s="13"/>
      <c r="I24" s="27"/>
      <c r="J24" s="28"/>
      <c r="K24" s="24"/>
      <c r="L24" s="29"/>
    </row>
    <row r="25" spans="1:12" ht="16.5" x14ac:dyDescent="0.3">
      <c r="A25" s="22"/>
      <c r="B25" s="92" t="s">
        <v>19</v>
      </c>
      <c r="C25" s="23"/>
      <c r="D25" s="24">
        <f>ROUND(L79/1000,2)</f>
        <v>32.18</v>
      </c>
      <c r="E25" s="24" t="str">
        <f>"("&amp;ROUND(J79/1000,2)&amp;")"</f>
        <v>(3,06)</v>
      </c>
      <c r="F25" s="25" t="s">
        <v>17</v>
      </c>
      <c r="G25" s="26" t="s">
        <v>20</v>
      </c>
      <c r="H25" s="13"/>
      <c r="I25" s="27"/>
      <c r="J25" s="157">
        <f>G176</f>
        <v>4.1399999999999997</v>
      </c>
      <c r="K25" s="157"/>
      <c r="L25" s="29" t="s">
        <v>21</v>
      </c>
    </row>
    <row r="26" spans="1:12" ht="16.5" x14ac:dyDescent="0.3">
      <c r="A26" s="22"/>
      <c r="B26" s="92" t="s">
        <v>22</v>
      </c>
      <c r="C26" s="23"/>
      <c r="D26" s="24"/>
      <c r="E26" s="24"/>
      <c r="F26" s="25" t="s">
        <v>17</v>
      </c>
      <c r="G26" s="26" t="s">
        <v>23</v>
      </c>
      <c r="H26" s="13"/>
      <c r="I26" s="27"/>
      <c r="J26" s="157">
        <f>G177</f>
        <v>0.04</v>
      </c>
      <c r="K26" s="157"/>
      <c r="L26" s="29" t="s">
        <v>21</v>
      </c>
    </row>
    <row r="27" spans="1:12" ht="16.5" x14ac:dyDescent="0.3">
      <c r="A27" s="22"/>
      <c r="B27" s="92" t="s">
        <v>24</v>
      </c>
      <c r="C27" s="23"/>
      <c r="D27" s="24"/>
      <c r="E27" s="24"/>
      <c r="F27" s="25" t="s">
        <v>17</v>
      </c>
      <c r="G27" s="32"/>
      <c r="H27" s="33"/>
      <c r="I27" s="33"/>
      <c r="J27" s="33"/>
      <c r="K27" s="33"/>
      <c r="L27" s="33"/>
    </row>
    <row r="28" spans="1:12" ht="16.5" x14ac:dyDescent="0.3">
      <c r="A28" s="22"/>
      <c r="B28" s="92" t="s">
        <v>25</v>
      </c>
      <c r="C28" s="23"/>
      <c r="D28" s="34"/>
      <c r="E28" s="34"/>
      <c r="F28" s="25" t="s">
        <v>17</v>
      </c>
      <c r="G28" s="32"/>
      <c r="H28" s="33"/>
      <c r="I28" s="33"/>
      <c r="J28" s="33"/>
      <c r="K28" s="33"/>
      <c r="L28" s="33"/>
    </row>
    <row r="29" spans="1:12" ht="16.5" x14ac:dyDescent="0.25">
      <c r="A29" s="3"/>
      <c r="B29" s="92"/>
      <c r="C29" s="4"/>
      <c r="D29" s="11"/>
      <c r="E29" s="11"/>
      <c r="F29" s="11"/>
      <c r="G29" s="12"/>
      <c r="H29" s="13"/>
      <c r="I29" s="11"/>
      <c r="J29" s="13"/>
      <c r="K29" s="35"/>
      <c r="L29" s="36"/>
    </row>
    <row r="30" spans="1:12" ht="48.75" customHeight="1" x14ac:dyDescent="0.25">
      <c r="A30" s="130" t="s">
        <v>26</v>
      </c>
      <c r="B30" s="132" t="s">
        <v>27</v>
      </c>
      <c r="C30" s="134" t="s">
        <v>28</v>
      </c>
      <c r="D30" s="134" t="s">
        <v>29</v>
      </c>
      <c r="E30" s="136" t="s">
        <v>30</v>
      </c>
      <c r="F30" s="137"/>
      <c r="G30" s="138"/>
      <c r="H30" s="136" t="s">
        <v>31</v>
      </c>
      <c r="I30" s="137"/>
      <c r="J30" s="138"/>
      <c r="K30" s="134" t="s">
        <v>32</v>
      </c>
      <c r="L30" s="127" t="s">
        <v>33</v>
      </c>
    </row>
    <row r="31" spans="1:12" ht="52.5" customHeight="1" x14ac:dyDescent="0.25">
      <c r="A31" s="131"/>
      <c r="B31" s="133"/>
      <c r="C31" s="135"/>
      <c r="D31" s="135"/>
      <c r="E31" s="37" t="s">
        <v>34</v>
      </c>
      <c r="F31" s="37" t="s">
        <v>35</v>
      </c>
      <c r="G31" s="38" t="s">
        <v>36</v>
      </c>
      <c r="H31" s="39" t="s">
        <v>34</v>
      </c>
      <c r="I31" s="37" t="s">
        <v>37</v>
      </c>
      <c r="J31" s="39" t="s">
        <v>38</v>
      </c>
      <c r="K31" s="135"/>
      <c r="L31" s="128"/>
    </row>
    <row r="32" spans="1:12" ht="16.5" x14ac:dyDescent="0.25">
      <c r="A32" s="40">
        <v>1</v>
      </c>
      <c r="B32" s="41">
        <v>2</v>
      </c>
      <c r="C32" s="37">
        <v>3</v>
      </c>
      <c r="D32" s="42">
        <v>4</v>
      </c>
      <c r="E32" s="42">
        <v>5</v>
      </c>
      <c r="F32" s="42">
        <v>6</v>
      </c>
      <c r="G32" s="43">
        <v>7</v>
      </c>
      <c r="H32" s="42">
        <v>8</v>
      </c>
      <c r="I32" s="42">
        <v>9</v>
      </c>
      <c r="J32" s="42">
        <v>10</v>
      </c>
      <c r="K32" s="42">
        <v>11</v>
      </c>
      <c r="L32" s="44">
        <v>12</v>
      </c>
    </row>
    <row r="33" spans="1:12" ht="36" customHeight="1" x14ac:dyDescent="0.25">
      <c r="A33" s="129" t="s">
        <v>162</v>
      </c>
      <c r="B33" s="129"/>
      <c r="C33" s="129"/>
      <c r="D33" s="129"/>
      <c r="E33" s="129"/>
      <c r="F33" s="129"/>
      <c r="G33" s="129"/>
      <c r="H33" s="129"/>
      <c r="I33" s="129"/>
      <c r="J33" s="129"/>
      <c r="K33" s="129"/>
      <c r="L33" s="129"/>
    </row>
    <row r="34" spans="1:12" ht="16.5" x14ac:dyDescent="0.25">
      <c r="A34" s="158" t="s">
        <v>39</v>
      </c>
      <c r="B34" s="54" t="s">
        <v>40</v>
      </c>
      <c r="C34" s="54" t="s">
        <v>41</v>
      </c>
      <c r="D34" s="159" t="s">
        <v>42</v>
      </c>
      <c r="E34" s="46">
        <v>2</v>
      </c>
      <c r="F34" s="11"/>
      <c r="G34" s="160">
        <f>E34</f>
        <v>2</v>
      </c>
      <c r="H34" s="13"/>
      <c r="I34" s="11"/>
      <c r="J34" s="13"/>
      <c r="K34" s="11"/>
      <c r="L34" s="8"/>
    </row>
    <row r="35" spans="1:12" ht="16.5" x14ac:dyDescent="0.25">
      <c r="A35" s="3"/>
      <c r="B35" s="45">
        <v>1</v>
      </c>
      <c r="C35" s="54" t="s">
        <v>43</v>
      </c>
      <c r="D35" s="11"/>
      <c r="E35" s="11"/>
      <c r="F35" s="11"/>
      <c r="G35" s="12"/>
      <c r="H35" s="47">
        <v>21.13</v>
      </c>
      <c r="I35" s="46"/>
      <c r="J35" s="47">
        <f>ROUND(G34*H35,2)</f>
        <v>42.26</v>
      </c>
      <c r="K35" s="46">
        <v>35.22</v>
      </c>
      <c r="L35" s="47">
        <f>ROUND(J35*K35,2)</f>
        <v>1488.4</v>
      </c>
    </row>
    <row r="36" spans="1:12" ht="16.5" x14ac:dyDescent="0.25">
      <c r="A36" s="3"/>
      <c r="B36" s="45">
        <v>2</v>
      </c>
      <c r="C36" s="54" t="s">
        <v>44</v>
      </c>
      <c r="D36" s="11"/>
      <c r="E36" s="11"/>
      <c r="F36" s="46"/>
      <c r="G36" s="12"/>
      <c r="H36" s="47">
        <v>7.06</v>
      </c>
      <c r="I36" s="46"/>
      <c r="J36" s="47">
        <f>ROUND(G34*H36,2)</f>
        <v>14.12</v>
      </c>
      <c r="K36" s="11"/>
      <c r="L36" s="13"/>
    </row>
    <row r="37" spans="1:12" ht="16.5" x14ac:dyDescent="0.25">
      <c r="A37" s="3"/>
      <c r="B37" s="45">
        <v>3</v>
      </c>
      <c r="C37" s="54" t="s">
        <v>45</v>
      </c>
      <c r="D37" s="11"/>
      <c r="E37" s="11"/>
      <c r="F37" s="11"/>
      <c r="G37" s="12"/>
      <c r="H37" s="47">
        <v>0.23</v>
      </c>
      <c r="I37" s="46"/>
      <c r="J37" s="47">
        <f>ROUND(G34*H37,2)</f>
        <v>0.46</v>
      </c>
      <c r="K37" s="46">
        <f>K35</f>
        <v>35.22</v>
      </c>
      <c r="L37" s="47">
        <f>ROUND(J37*K37,2)</f>
        <v>16.2</v>
      </c>
    </row>
    <row r="38" spans="1:12" ht="16.5" x14ac:dyDescent="0.25">
      <c r="A38" s="3"/>
      <c r="B38" s="45">
        <v>4</v>
      </c>
      <c r="C38" s="54" t="s">
        <v>46</v>
      </c>
      <c r="D38" s="11"/>
      <c r="E38" s="11"/>
      <c r="F38" s="46"/>
      <c r="G38" s="12"/>
      <c r="H38" s="47">
        <v>60.65</v>
      </c>
      <c r="I38" s="46"/>
      <c r="J38" s="47">
        <f>ROUND(G34*H38,2)</f>
        <v>121.3</v>
      </c>
      <c r="K38" s="11"/>
      <c r="L38" s="13"/>
    </row>
    <row r="39" spans="1:12" ht="16.5" x14ac:dyDescent="0.25">
      <c r="A39" s="3"/>
      <c r="B39" s="54" t="s">
        <v>47</v>
      </c>
      <c r="C39" s="54" t="s">
        <v>48</v>
      </c>
      <c r="D39" s="159" t="s">
        <v>54</v>
      </c>
      <c r="E39" s="46" t="s">
        <v>49</v>
      </c>
      <c r="F39" s="11"/>
      <c r="G39" s="161" t="s">
        <v>49</v>
      </c>
      <c r="H39" s="13"/>
      <c r="I39" s="11"/>
      <c r="J39" s="13"/>
      <c r="K39" s="11"/>
      <c r="L39" s="13"/>
    </row>
    <row r="40" spans="1:12" ht="16.5" x14ac:dyDescent="0.25">
      <c r="A40" s="3"/>
      <c r="B40" s="54"/>
      <c r="C40" s="54" t="s">
        <v>50</v>
      </c>
      <c r="D40" s="159" t="s">
        <v>21</v>
      </c>
      <c r="E40" s="46">
        <v>2.0699999999999998</v>
      </c>
      <c r="F40" s="46"/>
      <c r="G40" s="162">
        <f>E40*G34</f>
        <v>4.1399999999999997</v>
      </c>
      <c r="H40" s="13"/>
      <c r="I40" s="11"/>
      <c r="J40" s="13"/>
      <c r="K40" s="11"/>
      <c r="L40" s="13"/>
    </row>
    <row r="41" spans="1:12" ht="16.5" x14ac:dyDescent="0.25">
      <c r="A41" s="3"/>
      <c r="B41" s="54"/>
      <c r="C41" s="54" t="s">
        <v>51</v>
      </c>
      <c r="D41" s="159" t="s">
        <v>21</v>
      </c>
      <c r="E41" s="46">
        <v>0.02</v>
      </c>
      <c r="F41" s="46"/>
      <c r="G41" s="162">
        <f>E41*G34</f>
        <v>0.04</v>
      </c>
      <c r="H41" s="13"/>
      <c r="I41" s="11"/>
      <c r="J41" s="13"/>
      <c r="K41" s="11"/>
      <c r="L41" s="13"/>
    </row>
    <row r="42" spans="1:12" ht="16.5" x14ac:dyDescent="0.25">
      <c r="A42" s="3"/>
      <c r="B42" s="54"/>
      <c r="C42" s="163" t="s">
        <v>52</v>
      </c>
      <c r="D42" s="49"/>
      <c r="E42" s="49"/>
      <c r="F42" s="49"/>
      <c r="G42" s="50"/>
      <c r="H42" s="164">
        <f>H35+H36+H38</f>
        <v>88.84</v>
      </c>
      <c r="I42" s="49"/>
      <c r="J42" s="164">
        <f>J35+J36+J38</f>
        <v>177.68</v>
      </c>
      <c r="K42" s="49"/>
      <c r="L42" s="51"/>
    </row>
    <row r="43" spans="1:12" ht="66" x14ac:dyDescent="0.25">
      <c r="A43" s="158" t="s">
        <v>53</v>
      </c>
      <c r="B43" s="54" t="str">
        <f>КА!B17</f>
        <v>ТЦ_07.1.01.01-0014_2.1</v>
      </c>
      <c r="C43" s="54" t="str">
        <f>КА!C17</f>
        <v>Блок дверной металлический противопожарный однопольный, предел огнестойкости EI 30, с заполнением минеральной ватой, окрашенный порошковыми красками, с замком-защелкой, без доводчика, размеры 1000х1900 мм</v>
      </c>
      <c r="D43" s="159" t="str">
        <f>КА!E17</f>
        <v>шт</v>
      </c>
      <c r="E43" s="11"/>
      <c r="F43" s="11"/>
      <c r="G43" s="160">
        <v>2</v>
      </c>
      <c r="H43" s="47">
        <f>КА!T17</f>
        <v>13488.3</v>
      </c>
      <c r="I43" s="46"/>
      <c r="J43" s="47">
        <f>ROUND(L43/K43,2)</f>
        <v>2810.06</v>
      </c>
      <c r="K43" s="46">
        <f>K92</f>
        <v>9.6</v>
      </c>
      <c r="L43" s="47">
        <f>ROUND(H43*G43,2)</f>
        <v>26976.6</v>
      </c>
    </row>
    <row r="44" spans="1:12" ht="33" x14ac:dyDescent="0.25">
      <c r="A44" s="158" t="s">
        <v>55</v>
      </c>
      <c r="B44" s="54" t="str">
        <f>CONCATENATE(B43,"_03-1-1-30")</f>
        <v>ТЦ_07.1.01.01-0014_2.1_03-1-1-30</v>
      </c>
      <c r="C44" s="54" t="s">
        <v>56</v>
      </c>
      <c r="D44" s="159" t="s">
        <v>57</v>
      </c>
      <c r="E44" s="11">
        <v>-0.24</v>
      </c>
      <c r="F44" s="11"/>
      <c r="G44" s="162">
        <f>E44</f>
        <v>-0.24</v>
      </c>
      <c r="H44" s="47">
        <v>18.16</v>
      </c>
      <c r="I44" s="46"/>
      <c r="J44" s="47">
        <f>ROUND(G44*H44,2)</f>
        <v>-4.3600000000000003</v>
      </c>
      <c r="K44" s="46">
        <v>15.85</v>
      </c>
      <c r="L44" s="47">
        <f>ROUND(J44*K44,2)</f>
        <v>-69.11</v>
      </c>
    </row>
    <row r="45" spans="1:12" ht="33" x14ac:dyDescent="0.25">
      <c r="A45" s="158" t="s">
        <v>58</v>
      </c>
      <c r="B45" s="54" t="str">
        <f>CONCATENATE(B43,"_03-1-1-50")</f>
        <v>ТЦ_07.1.01.01-0014_2.1_03-1-1-50</v>
      </c>
      <c r="C45" s="54" t="s">
        <v>59</v>
      </c>
      <c r="D45" s="159" t="s">
        <v>57</v>
      </c>
      <c r="E45" s="11">
        <v>0.24</v>
      </c>
      <c r="F45" s="11"/>
      <c r="G45" s="162">
        <f>E45</f>
        <v>0.24</v>
      </c>
      <c r="H45" s="47">
        <v>23.67</v>
      </c>
      <c r="I45" s="46"/>
      <c r="J45" s="47">
        <f>ROUND(G45*H45,2)</f>
        <v>5.68</v>
      </c>
      <c r="K45" s="46">
        <v>15.85</v>
      </c>
      <c r="L45" s="47">
        <f>ROUND(J45*K45,2)</f>
        <v>90.03</v>
      </c>
    </row>
    <row r="46" spans="1:12" ht="16.5" x14ac:dyDescent="0.25">
      <c r="A46" s="3"/>
      <c r="B46" s="54"/>
      <c r="C46" s="54" t="s">
        <v>60</v>
      </c>
      <c r="D46" s="11"/>
      <c r="E46" s="11"/>
      <c r="F46" s="11"/>
      <c r="G46" s="12"/>
      <c r="H46" s="13"/>
      <c r="I46" s="11"/>
      <c r="J46" s="47">
        <f>ROUND(J35+J37,2)</f>
        <v>42.72</v>
      </c>
      <c r="K46" s="11"/>
      <c r="L46" s="47">
        <f>ROUND(L35+L37,2)</f>
        <v>1504.6</v>
      </c>
    </row>
    <row r="47" spans="1:12" ht="33" x14ac:dyDescent="0.25">
      <c r="A47" s="3"/>
      <c r="B47" s="54" t="s">
        <v>84</v>
      </c>
      <c r="C47" s="54" t="s">
        <v>154</v>
      </c>
      <c r="D47" s="159" t="s">
        <v>61</v>
      </c>
      <c r="E47" s="11">
        <v>93</v>
      </c>
      <c r="F47" s="11"/>
      <c r="G47" s="160">
        <f>E47</f>
        <v>93</v>
      </c>
      <c r="H47" s="13"/>
      <c r="I47" s="11"/>
      <c r="J47" s="47">
        <f>ROUND(G47*J46/100,2)</f>
        <v>39.729999999999997</v>
      </c>
      <c r="K47" s="11"/>
      <c r="L47" s="47">
        <f>ROUND(L46*G47/100,2)</f>
        <v>1399.28</v>
      </c>
    </row>
    <row r="48" spans="1:12" ht="33" x14ac:dyDescent="0.25">
      <c r="A48" s="3"/>
      <c r="B48" s="54" t="s">
        <v>85</v>
      </c>
      <c r="C48" s="54" t="s">
        <v>155</v>
      </c>
      <c r="D48" s="159" t="s">
        <v>61</v>
      </c>
      <c r="E48" s="11">
        <v>62</v>
      </c>
      <c r="F48" s="11"/>
      <c r="G48" s="160">
        <f>E48</f>
        <v>62</v>
      </c>
      <c r="H48" s="13"/>
      <c r="I48" s="11"/>
      <c r="J48" s="47">
        <f>ROUND(G48*J46/100,2)</f>
        <v>26.49</v>
      </c>
      <c r="K48" s="11"/>
      <c r="L48" s="47">
        <f>ROUND(L46*G48/100,2)</f>
        <v>932.85</v>
      </c>
    </row>
    <row r="49" spans="1:12" ht="16.5" x14ac:dyDescent="0.25">
      <c r="A49" s="48"/>
      <c r="B49" s="48"/>
      <c r="C49" s="165" t="s">
        <v>62</v>
      </c>
      <c r="D49" s="49"/>
      <c r="E49" s="49"/>
      <c r="F49" s="49"/>
      <c r="G49" s="50"/>
      <c r="H49" s="51"/>
      <c r="I49" s="49"/>
      <c r="J49" s="166">
        <f>J42+J43+J44+J45+J47+J48</f>
        <v>3055.2799999999993</v>
      </c>
      <c r="K49" s="49"/>
      <c r="L49" s="52"/>
    </row>
    <row r="50" spans="1:12" ht="16.5" x14ac:dyDescent="0.25">
      <c r="A50" s="3"/>
      <c r="B50" s="54"/>
      <c r="C50" s="167" t="s">
        <v>156</v>
      </c>
      <c r="D50" s="168"/>
      <c r="E50" s="168"/>
      <c r="F50" s="168"/>
      <c r="G50" s="168"/>
      <c r="H50" s="13"/>
      <c r="I50" s="11"/>
      <c r="J50" s="47">
        <f>J52+J55+J59+J63</f>
        <v>2989.0600000000004</v>
      </c>
      <c r="K50" s="11"/>
      <c r="L50" s="13"/>
    </row>
    <row r="51" spans="1:12" ht="15.75" customHeight="1" x14ac:dyDescent="0.25">
      <c r="A51" s="3"/>
      <c r="B51" s="54"/>
      <c r="C51" s="123" t="s">
        <v>63</v>
      </c>
      <c r="D51" s="124"/>
      <c r="E51" s="124"/>
      <c r="F51" s="124"/>
      <c r="G51" s="124"/>
      <c r="H51" s="13"/>
      <c r="I51" s="11"/>
      <c r="J51" s="13"/>
      <c r="K51" s="11"/>
      <c r="L51" s="13"/>
    </row>
    <row r="52" spans="1:12" ht="15.75" customHeight="1" x14ac:dyDescent="0.25">
      <c r="A52" s="3"/>
      <c r="B52" s="4"/>
      <c r="C52" s="121" t="s">
        <v>64</v>
      </c>
      <c r="D52" s="122"/>
      <c r="E52" s="122"/>
      <c r="F52" s="122"/>
      <c r="G52" s="122"/>
      <c r="H52" s="13"/>
      <c r="I52" s="11"/>
      <c r="J52" s="47">
        <f>J35</f>
        <v>42.26</v>
      </c>
      <c r="K52" s="11"/>
      <c r="L52" s="47">
        <f>L35</f>
        <v>1488.4</v>
      </c>
    </row>
    <row r="53" spans="1:12" ht="15.75" customHeight="1" x14ac:dyDescent="0.25">
      <c r="A53" s="3"/>
      <c r="B53" s="4"/>
      <c r="C53" s="121" t="s">
        <v>65</v>
      </c>
      <c r="D53" s="122"/>
      <c r="E53" s="122"/>
      <c r="F53" s="122"/>
      <c r="G53" s="122"/>
      <c r="H53" s="13"/>
      <c r="I53" s="11"/>
      <c r="J53" s="47">
        <f>J55+J58</f>
        <v>14.12</v>
      </c>
      <c r="K53" s="11"/>
      <c r="L53" s="47"/>
    </row>
    <row r="54" spans="1:12" ht="15.75" customHeight="1" x14ac:dyDescent="0.25">
      <c r="A54" s="3"/>
      <c r="B54" s="4"/>
      <c r="C54" s="123" t="s">
        <v>66</v>
      </c>
      <c r="D54" s="124"/>
      <c r="E54" s="124"/>
      <c r="F54" s="124"/>
      <c r="G54" s="124"/>
      <c r="H54" s="13"/>
      <c r="I54" s="11"/>
      <c r="J54" s="13"/>
      <c r="K54" s="11"/>
      <c r="L54" s="47"/>
    </row>
    <row r="55" spans="1:12" ht="15.75" customHeight="1" x14ac:dyDescent="0.25">
      <c r="A55" s="3"/>
      <c r="B55" s="4"/>
      <c r="C55" s="121" t="s">
        <v>67</v>
      </c>
      <c r="D55" s="122"/>
      <c r="E55" s="122"/>
      <c r="F55" s="122"/>
      <c r="G55" s="122"/>
      <c r="H55" s="13"/>
      <c r="I55" s="11"/>
      <c r="J55" s="13">
        <f>J36</f>
        <v>14.12</v>
      </c>
      <c r="K55" s="11"/>
      <c r="L55" s="47"/>
    </row>
    <row r="56" spans="1:12" ht="15.75" customHeight="1" x14ac:dyDescent="0.25">
      <c r="A56" s="3"/>
      <c r="B56" s="4"/>
      <c r="C56" s="123" t="s">
        <v>68</v>
      </c>
      <c r="D56" s="124"/>
      <c r="E56" s="124"/>
      <c r="F56" s="124"/>
      <c r="G56" s="124"/>
      <c r="H56" s="13"/>
      <c r="I56" s="11"/>
      <c r="J56" s="13"/>
      <c r="K56" s="11"/>
      <c r="L56" s="47"/>
    </row>
    <row r="57" spans="1:12" ht="15.75" customHeight="1" x14ac:dyDescent="0.25">
      <c r="A57" s="3"/>
      <c r="B57" s="4"/>
      <c r="C57" s="121" t="s">
        <v>69</v>
      </c>
      <c r="D57" s="122"/>
      <c r="E57" s="122"/>
      <c r="F57" s="122"/>
      <c r="G57" s="122"/>
      <c r="H57" s="13"/>
      <c r="I57" s="11"/>
      <c r="J57" s="47">
        <f>J37</f>
        <v>0.46</v>
      </c>
      <c r="K57" s="11"/>
      <c r="L57" s="47">
        <f>L37</f>
        <v>16.2</v>
      </c>
    </row>
    <row r="58" spans="1:12" ht="15.75" customHeight="1" x14ac:dyDescent="0.25">
      <c r="A58" s="3"/>
      <c r="B58" s="4"/>
      <c r="C58" s="4" t="s">
        <v>70</v>
      </c>
      <c r="D58" s="55"/>
      <c r="E58" s="55"/>
      <c r="F58" s="55"/>
      <c r="G58" s="56"/>
      <c r="H58" s="13"/>
      <c r="I58" s="11"/>
      <c r="J58" s="47"/>
      <c r="K58" s="11"/>
      <c r="L58" s="47"/>
    </row>
    <row r="59" spans="1:12" ht="15.75" customHeight="1" x14ac:dyDescent="0.25">
      <c r="A59" s="3"/>
      <c r="B59" s="4"/>
      <c r="C59" s="121" t="s">
        <v>71</v>
      </c>
      <c r="D59" s="122"/>
      <c r="E59" s="122"/>
      <c r="F59" s="122"/>
      <c r="G59" s="122"/>
      <c r="H59" s="13"/>
      <c r="I59" s="11"/>
      <c r="J59" s="47">
        <f>J61+J62</f>
        <v>2932.6800000000003</v>
      </c>
      <c r="K59" s="11"/>
      <c r="L59" s="47"/>
    </row>
    <row r="60" spans="1:12" ht="15.75" customHeight="1" x14ac:dyDescent="0.25">
      <c r="A60" s="3"/>
      <c r="B60" s="4"/>
      <c r="C60" s="53" t="s">
        <v>66</v>
      </c>
      <c r="D60" s="55"/>
      <c r="E60" s="55"/>
      <c r="F60" s="55"/>
      <c r="G60" s="56"/>
      <c r="H60" s="13"/>
      <c r="I60" s="11"/>
      <c r="J60" s="47"/>
      <c r="K60" s="11"/>
      <c r="L60" s="47"/>
    </row>
    <row r="61" spans="1:12" ht="15.75" customHeight="1" x14ac:dyDescent="0.25">
      <c r="A61" s="3"/>
      <c r="B61" s="4"/>
      <c r="C61" s="57" t="s">
        <v>72</v>
      </c>
      <c r="D61" s="55"/>
      <c r="E61" s="55"/>
      <c r="F61" s="55"/>
      <c r="G61" s="56"/>
      <c r="H61" s="13"/>
      <c r="I61" s="13"/>
      <c r="J61" s="47">
        <f>J38+J43</f>
        <v>2931.36</v>
      </c>
      <c r="K61" s="11"/>
      <c r="L61" s="47"/>
    </row>
    <row r="62" spans="1:12" ht="15.75" customHeight="1" x14ac:dyDescent="0.25">
      <c r="A62" s="3"/>
      <c r="B62" s="4"/>
      <c r="C62" s="11" t="s">
        <v>73</v>
      </c>
      <c r="D62" s="55"/>
      <c r="E62" s="55"/>
      <c r="F62" s="55"/>
      <c r="G62" s="56"/>
      <c r="H62" s="13"/>
      <c r="I62" s="11"/>
      <c r="J62" s="47">
        <f>J44+J45</f>
        <v>1.3199999999999994</v>
      </c>
      <c r="K62" s="11"/>
      <c r="L62" s="47">
        <f>L44+L45</f>
        <v>20.92</v>
      </c>
    </row>
    <row r="63" spans="1:12" ht="15.75" customHeight="1" x14ac:dyDescent="0.25">
      <c r="A63" s="3"/>
      <c r="B63" s="4"/>
      <c r="C63" s="121" t="s">
        <v>74</v>
      </c>
      <c r="D63" s="122"/>
      <c r="E63" s="122"/>
      <c r="F63" s="122"/>
      <c r="G63" s="122"/>
      <c r="H63" s="13"/>
      <c r="I63" s="11"/>
      <c r="J63" s="47"/>
      <c r="K63" s="11"/>
      <c r="L63" s="47"/>
    </row>
    <row r="64" spans="1:12" ht="15.75" customHeight="1" x14ac:dyDescent="0.25">
      <c r="A64" s="3"/>
      <c r="B64" s="4"/>
      <c r="C64" s="121" t="s">
        <v>75</v>
      </c>
      <c r="D64" s="122"/>
      <c r="E64" s="122"/>
      <c r="F64" s="122"/>
      <c r="G64" s="122"/>
      <c r="H64" s="13"/>
      <c r="I64" s="11"/>
      <c r="J64" s="47">
        <f>J46</f>
        <v>42.72</v>
      </c>
      <c r="K64" s="11"/>
      <c r="L64" s="47">
        <f>L46</f>
        <v>1504.6</v>
      </c>
    </row>
    <row r="65" spans="1:12" ht="15.75" customHeight="1" x14ac:dyDescent="0.25">
      <c r="A65" s="3"/>
      <c r="B65" s="4"/>
      <c r="C65" s="121" t="s">
        <v>76</v>
      </c>
      <c r="D65" s="122"/>
      <c r="E65" s="122"/>
      <c r="F65" s="122"/>
      <c r="G65" s="122"/>
      <c r="H65" s="13"/>
      <c r="I65" s="11"/>
      <c r="J65" s="47">
        <f>J47</f>
        <v>39.729999999999997</v>
      </c>
      <c r="K65" s="11"/>
      <c r="L65" s="47">
        <f>L47</f>
        <v>1399.28</v>
      </c>
    </row>
    <row r="66" spans="1:12" ht="15.75" customHeight="1" x14ac:dyDescent="0.25">
      <c r="A66" s="3"/>
      <c r="B66" s="4"/>
      <c r="C66" s="121" t="s">
        <v>77</v>
      </c>
      <c r="D66" s="122"/>
      <c r="E66" s="122"/>
      <c r="F66" s="122"/>
      <c r="G66" s="122"/>
      <c r="H66" s="13"/>
      <c r="I66" s="11"/>
      <c r="J66" s="47">
        <f>J48</f>
        <v>26.49</v>
      </c>
      <c r="K66" s="11"/>
      <c r="L66" s="47">
        <f>L48</f>
        <v>932.85</v>
      </c>
    </row>
    <row r="67" spans="1:12" ht="15.75" customHeight="1" x14ac:dyDescent="0.25">
      <c r="A67" s="3"/>
      <c r="B67" s="4"/>
      <c r="C67" s="121" t="s">
        <v>78</v>
      </c>
      <c r="D67" s="122"/>
      <c r="E67" s="122"/>
      <c r="F67" s="122"/>
      <c r="G67" s="122"/>
      <c r="H67" s="13"/>
      <c r="I67" s="11"/>
      <c r="J67" s="47"/>
      <c r="K67" s="11"/>
      <c r="L67" s="47"/>
    </row>
    <row r="68" spans="1:12" ht="15.75" customHeight="1" x14ac:dyDescent="0.25">
      <c r="A68" s="3"/>
      <c r="B68" s="4"/>
      <c r="C68" s="58" t="s">
        <v>66</v>
      </c>
      <c r="D68" s="55"/>
      <c r="E68" s="55"/>
      <c r="F68" s="55"/>
      <c r="G68" s="56"/>
      <c r="H68" s="13"/>
      <c r="I68" s="11"/>
      <c r="J68" s="47"/>
      <c r="K68" s="11"/>
      <c r="L68" s="47"/>
    </row>
    <row r="69" spans="1:12" ht="15.75" customHeight="1" x14ac:dyDescent="0.25">
      <c r="A69" s="3"/>
      <c r="B69" s="4"/>
      <c r="C69" s="11" t="s">
        <v>79</v>
      </c>
      <c r="D69" s="55"/>
      <c r="E69" s="55"/>
      <c r="F69" s="55"/>
      <c r="G69" s="56"/>
      <c r="H69" s="13"/>
      <c r="I69" s="11"/>
      <c r="J69" s="47"/>
      <c r="K69" s="11"/>
      <c r="L69" s="47"/>
    </row>
    <row r="70" spans="1:12" ht="15.75" customHeight="1" x14ac:dyDescent="0.25">
      <c r="A70" s="3"/>
      <c r="B70" s="4"/>
      <c r="C70" s="11" t="s">
        <v>80</v>
      </c>
      <c r="D70" s="55"/>
      <c r="E70" s="55"/>
      <c r="F70" s="55"/>
      <c r="G70" s="56"/>
      <c r="H70" s="13"/>
      <c r="I70" s="11"/>
      <c r="J70" s="47"/>
      <c r="K70" s="11"/>
      <c r="L70" s="47"/>
    </row>
    <row r="71" spans="1:12" ht="15.75" customHeight="1" x14ac:dyDescent="0.25">
      <c r="A71" s="3"/>
      <c r="B71" s="4"/>
      <c r="C71" s="121" t="s">
        <v>81</v>
      </c>
      <c r="D71" s="122"/>
      <c r="E71" s="122"/>
      <c r="F71" s="122"/>
      <c r="G71" s="122"/>
      <c r="H71" s="13"/>
      <c r="I71" s="11"/>
      <c r="J71" s="47"/>
      <c r="K71" s="11"/>
      <c r="L71" s="47"/>
    </row>
    <row r="72" spans="1:12" ht="16.5" x14ac:dyDescent="0.25">
      <c r="A72" s="3"/>
      <c r="B72" s="4"/>
      <c r="C72" s="167" t="s">
        <v>157</v>
      </c>
      <c r="D72" s="168"/>
      <c r="E72" s="168"/>
      <c r="F72" s="168"/>
      <c r="G72" s="168"/>
      <c r="H72" s="13"/>
      <c r="I72" s="11"/>
      <c r="J72" s="59">
        <f>J50+J65+J66+J67+J71</f>
        <v>3055.28</v>
      </c>
      <c r="K72" s="11"/>
      <c r="L72" s="47"/>
    </row>
    <row r="73" spans="1:12" ht="15.75" customHeight="1" x14ac:dyDescent="0.25">
      <c r="A73" s="3"/>
      <c r="B73" s="4"/>
      <c r="C73" s="123" t="s">
        <v>66</v>
      </c>
      <c r="D73" s="124"/>
      <c r="E73" s="124"/>
      <c r="F73" s="124"/>
      <c r="G73" s="124"/>
      <c r="H73" s="13"/>
      <c r="I73" s="11"/>
      <c r="J73" s="13"/>
      <c r="K73" s="11"/>
      <c r="L73" s="47"/>
    </row>
    <row r="74" spans="1:12" ht="15.75" customHeight="1" x14ac:dyDescent="0.25">
      <c r="A74" s="3"/>
      <c r="B74" s="4"/>
      <c r="C74" s="121" t="s">
        <v>82</v>
      </c>
      <c r="D74" s="122"/>
      <c r="E74" s="122"/>
      <c r="F74" s="122"/>
      <c r="G74" s="122"/>
      <c r="H74" s="13"/>
      <c r="I74" s="11"/>
      <c r="J74" s="47">
        <f>J43</f>
        <v>2810.06</v>
      </c>
      <c r="K74" s="11"/>
      <c r="L74" s="47">
        <f>L43</f>
        <v>26976.6</v>
      </c>
    </row>
    <row r="75" spans="1:12" ht="16.5" x14ac:dyDescent="0.25">
      <c r="A75" s="3"/>
      <c r="B75" s="4"/>
      <c r="C75" s="121" t="s">
        <v>83</v>
      </c>
      <c r="D75" s="122"/>
      <c r="E75" s="122"/>
      <c r="F75" s="122"/>
      <c r="G75" s="122"/>
      <c r="H75" s="13"/>
      <c r="I75" s="11"/>
      <c r="J75" s="47"/>
      <c r="K75" s="11"/>
      <c r="L75" s="47"/>
    </row>
    <row r="76" spans="1:12" ht="15.75" customHeight="1" thickBot="1" x14ac:dyDescent="0.35">
      <c r="A76" s="33"/>
      <c r="B76" s="33"/>
      <c r="C76" s="54"/>
      <c r="D76" s="55"/>
      <c r="E76" s="55"/>
      <c r="F76" s="55"/>
      <c r="G76" s="56"/>
      <c r="H76" s="13"/>
      <c r="I76" s="11"/>
      <c r="J76" s="47"/>
      <c r="K76" s="11"/>
      <c r="L76" s="47"/>
    </row>
    <row r="77" spans="1:12" ht="15.75" customHeight="1" x14ac:dyDescent="0.3">
      <c r="A77" s="61"/>
      <c r="B77" s="61"/>
      <c r="C77" s="62" t="s">
        <v>86</v>
      </c>
      <c r="D77" s="63"/>
      <c r="E77" s="63"/>
      <c r="F77" s="63"/>
      <c r="G77" s="64"/>
      <c r="H77" s="65"/>
      <c r="I77" s="66"/>
      <c r="J77" s="67"/>
      <c r="K77" s="66"/>
      <c r="L77" s="68"/>
    </row>
    <row r="78" spans="1:12" ht="15.75" customHeight="1" x14ac:dyDescent="0.3">
      <c r="A78" s="69"/>
      <c r="B78" s="4"/>
      <c r="C78" s="70"/>
      <c r="D78" s="71"/>
      <c r="E78" s="71"/>
      <c r="F78" s="71"/>
      <c r="G78" s="72"/>
      <c r="H78" s="7"/>
      <c r="I78" s="5"/>
      <c r="J78" s="73"/>
      <c r="K78" s="5"/>
      <c r="L78" s="74"/>
    </row>
    <row r="79" spans="1:12" ht="15.75" customHeight="1" x14ac:dyDescent="0.3">
      <c r="A79" s="75"/>
      <c r="B79" s="117"/>
      <c r="C79" s="126" t="s">
        <v>87</v>
      </c>
      <c r="D79" s="126"/>
      <c r="E79" s="126"/>
      <c r="F79" s="126"/>
      <c r="G79" s="126"/>
      <c r="H79" s="76"/>
      <c r="I79" s="76"/>
      <c r="J79" s="77">
        <f>J81+J96+J97</f>
        <v>3055.28</v>
      </c>
      <c r="K79" s="78"/>
      <c r="L79" s="77">
        <f>L81+L96+L97</f>
        <v>32176.94</v>
      </c>
    </row>
    <row r="80" spans="1:12" ht="15.75" customHeight="1" x14ac:dyDescent="0.3">
      <c r="A80" s="33"/>
      <c r="B80" s="4"/>
      <c r="C80" s="123" t="s">
        <v>88</v>
      </c>
      <c r="D80" s="123"/>
      <c r="E80" s="123"/>
      <c r="F80" s="123"/>
      <c r="G80" s="123"/>
      <c r="H80" s="13"/>
      <c r="I80" s="13"/>
      <c r="J80" s="59"/>
      <c r="K80" s="60"/>
      <c r="L80" s="59"/>
    </row>
    <row r="81" spans="1:12" ht="15.75" customHeight="1" x14ac:dyDescent="0.3">
      <c r="A81" s="33"/>
      <c r="B81" s="4"/>
      <c r="C81" s="121" t="s">
        <v>89</v>
      </c>
      <c r="D81" s="122"/>
      <c r="E81" s="122"/>
      <c r="F81" s="122"/>
      <c r="G81" s="122"/>
      <c r="H81" s="13"/>
      <c r="I81" s="13"/>
      <c r="J81" s="59">
        <f>J83+J84+J90+J94</f>
        <v>2989.0600000000004</v>
      </c>
      <c r="K81" s="60"/>
      <c r="L81" s="59">
        <f>L83+L84+L90+L94</f>
        <v>29844.81</v>
      </c>
    </row>
    <row r="82" spans="1:12" ht="15.75" customHeight="1" x14ac:dyDescent="0.3">
      <c r="A82" s="33"/>
      <c r="B82" s="4"/>
      <c r="C82" s="123" t="s">
        <v>63</v>
      </c>
      <c r="D82" s="123"/>
      <c r="E82" s="123"/>
      <c r="F82" s="123"/>
      <c r="G82" s="123"/>
      <c r="H82" s="13"/>
      <c r="I82" s="13"/>
      <c r="J82" s="60"/>
      <c r="K82" s="60"/>
      <c r="L82" s="79"/>
    </row>
    <row r="83" spans="1:12" ht="15.75" customHeight="1" x14ac:dyDescent="0.3">
      <c r="A83" s="33"/>
      <c r="B83" s="4"/>
      <c r="C83" s="121" t="s">
        <v>64</v>
      </c>
      <c r="D83" s="121"/>
      <c r="E83" s="121"/>
      <c r="F83" s="121"/>
      <c r="G83" s="121"/>
      <c r="H83" s="13"/>
      <c r="I83" s="13"/>
      <c r="J83" s="47">
        <f>J35</f>
        <v>42.26</v>
      </c>
      <c r="K83" s="46"/>
      <c r="L83" s="47">
        <f>L35</f>
        <v>1488.4</v>
      </c>
    </row>
    <row r="84" spans="1:12" ht="15.75" customHeight="1" x14ac:dyDescent="0.3">
      <c r="A84" s="33"/>
      <c r="B84" s="4"/>
      <c r="C84" s="121" t="s">
        <v>65</v>
      </c>
      <c r="D84" s="121"/>
      <c r="E84" s="121"/>
      <c r="F84" s="121"/>
      <c r="G84" s="121"/>
      <c r="H84" s="13"/>
      <c r="I84" s="13"/>
      <c r="J84" s="47">
        <f>J86+J89</f>
        <v>14.12</v>
      </c>
      <c r="K84" s="46"/>
      <c r="L84" s="47">
        <f>L86+L89</f>
        <v>194.43</v>
      </c>
    </row>
    <row r="85" spans="1:12" ht="15.75" customHeight="1" x14ac:dyDescent="0.3">
      <c r="A85" s="33"/>
      <c r="B85" s="4"/>
      <c r="C85" s="123" t="s">
        <v>66</v>
      </c>
      <c r="D85" s="123"/>
      <c r="E85" s="123"/>
      <c r="F85" s="123"/>
      <c r="G85" s="123"/>
      <c r="H85" s="13"/>
      <c r="I85" s="13"/>
      <c r="J85" s="47"/>
      <c r="K85" s="60"/>
      <c r="L85" s="79"/>
    </row>
    <row r="86" spans="1:12" ht="15.75" customHeight="1" x14ac:dyDescent="0.25">
      <c r="A86" s="3"/>
      <c r="B86" s="4"/>
      <c r="C86" s="121" t="s">
        <v>67</v>
      </c>
      <c r="D86" s="121"/>
      <c r="E86" s="121"/>
      <c r="F86" s="121"/>
      <c r="G86" s="121"/>
      <c r="H86" s="13"/>
      <c r="I86" s="11"/>
      <c r="J86" s="47">
        <f>J36</f>
        <v>14.12</v>
      </c>
      <c r="K86" s="11">
        <v>13.77</v>
      </c>
      <c r="L86" s="13">
        <f>ROUND(J86*K86,2)</f>
        <v>194.43</v>
      </c>
    </row>
    <row r="87" spans="1:12" ht="15.75" customHeight="1" x14ac:dyDescent="0.25">
      <c r="A87" s="3"/>
      <c r="B87" s="4"/>
      <c r="C87" s="123" t="s">
        <v>68</v>
      </c>
      <c r="D87" s="123"/>
      <c r="E87" s="123"/>
      <c r="F87" s="123"/>
      <c r="G87" s="123"/>
      <c r="H87" s="13"/>
      <c r="I87" s="11"/>
      <c r="J87" s="47"/>
      <c r="K87" s="11"/>
      <c r="L87" s="13"/>
    </row>
    <row r="88" spans="1:12" ht="15.75" customHeight="1" x14ac:dyDescent="0.3">
      <c r="A88" s="33"/>
      <c r="B88" s="4"/>
      <c r="C88" s="121" t="s">
        <v>69</v>
      </c>
      <c r="D88" s="121"/>
      <c r="E88" s="121"/>
      <c r="F88" s="121"/>
      <c r="G88" s="121"/>
      <c r="H88" s="13"/>
      <c r="I88" s="13"/>
      <c r="J88" s="47">
        <f>J37</f>
        <v>0.46</v>
      </c>
      <c r="K88" s="60"/>
      <c r="L88" s="47">
        <f>L37</f>
        <v>16.2</v>
      </c>
    </row>
    <row r="89" spans="1:12" ht="15.75" customHeight="1" x14ac:dyDescent="0.3">
      <c r="A89" s="33"/>
      <c r="B89" s="4"/>
      <c r="C89" s="121" t="s">
        <v>70</v>
      </c>
      <c r="D89" s="121"/>
      <c r="E89" s="121"/>
      <c r="F89" s="121"/>
      <c r="G89" s="121"/>
      <c r="H89" s="13"/>
      <c r="I89" s="13"/>
      <c r="J89" s="47"/>
      <c r="K89" s="60"/>
      <c r="L89" s="47"/>
    </row>
    <row r="90" spans="1:12" ht="15.75" customHeight="1" x14ac:dyDescent="0.3">
      <c r="A90" s="33"/>
      <c r="B90" s="4"/>
      <c r="C90" s="121" t="s">
        <v>71</v>
      </c>
      <c r="D90" s="121"/>
      <c r="E90" s="121"/>
      <c r="F90" s="121"/>
      <c r="G90" s="121"/>
      <c r="H90" s="13"/>
      <c r="I90" s="13"/>
      <c r="J90" s="47">
        <f>J92+J93</f>
        <v>2932.6800000000003</v>
      </c>
      <c r="K90" s="47"/>
      <c r="L90" s="47">
        <f>L92+L93</f>
        <v>28161.98</v>
      </c>
    </row>
    <row r="91" spans="1:12" ht="15.75" customHeight="1" x14ac:dyDescent="0.3">
      <c r="A91" s="33"/>
      <c r="B91" s="4"/>
      <c r="C91" s="123" t="s">
        <v>66</v>
      </c>
      <c r="D91" s="123"/>
      <c r="E91" s="123"/>
      <c r="F91" s="123"/>
      <c r="G91" s="123"/>
      <c r="H91" s="13"/>
      <c r="I91" s="13"/>
      <c r="J91" s="47"/>
      <c r="K91" s="46"/>
      <c r="L91" s="47"/>
    </row>
    <row r="92" spans="1:12" ht="15.75" customHeight="1" x14ac:dyDescent="0.3">
      <c r="A92" s="33"/>
      <c r="B92" s="4"/>
      <c r="C92" s="118" t="s">
        <v>72</v>
      </c>
      <c r="D92" s="118"/>
      <c r="E92" s="118"/>
      <c r="F92" s="118"/>
      <c r="G92" s="118"/>
      <c r="H92" s="13"/>
      <c r="I92" s="13"/>
      <c r="J92" s="47">
        <f>J38+J43</f>
        <v>2931.36</v>
      </c>
      <c r="K92" s="46">
        <v>9.6</v>
      </c>
      <c r="L92" s="47">
        <f>ROUND(K92*J92,2)</f>
        <v>28141.06</v>
      </c>
    </row>
    <row r="93" spans="1:12" ht="15.75" customHeight="1" x14ac:dyDescent="0.3">
      <c r="A93" s="33"/>
      <c r="B93" s="4"/>
      <c r="C93" s="125" t="s">
        <v>73</v>
      </c>
      <c r="D93" s="125"/>
      <c r="E93" s="125"/>
      <c r="F93" s="125"/>
      <c r="G93" s="125"/>
      <c r="H93" s="13"/>
      <c r="I93" s="13"/>
      <c r="J93" s="47">
        <f>J44+J45</f>
        <v>1.3199999999999994</v>
      </c>
      <c r="K93" s="46"/>
      <c r="L93" s="47">
        <f>L44+L45</f>
        <v>20.92</v>
      </c>
    </row>
    <row r="94" spans="1:12" ht="15.75" customHeight="1" x14ac:dyDescent="0.3">
      <c r="A94" s="33"/>
      <c r="B94" s="4"/>
      <c r="C94" s="11" t="s">
        <v>74</v>
      </c>
      <c r="D94" s="55"/>
      <c r="E94" s="55"/>
      <c r="F94" s="55"/>
      <c r="G94" s="56"/>
      <c r="H94" s="13"/>
      <c r="I94" s="13"/>
      <c r="J94" s="47"/>
      <c r="K94" s="46"/>
      <c r="L94" s="47"/>
    </row>
    <row r="95" spans="1:12" ht="15.75" customHeight="1" x14ac:dyDescent="0.3">
      <c r="A95" s="33"/>
      <c r="B95" s="4"/>
      <c r="C95" s="11" t="s">
        <v>90</v>
      </c>
      <c r="D95" s="55"/>
      <c r="E95" s="55"/>
      <c r="F95" s="55"/>
      <c r="G95" s="56"/>
      <c r="H95" s="13"/>
      <c r="I95" s="13"/>
      <c r="J95" s="47">
        <f>J46</f>
        <v>42.72</v>
      </c>
      <c r="K95" s="60"/>
      <c r="L95" s="47">
        <f>L46</f>
        <v>1504.6</v>
      </c>
    </row>
    <row r="96" spans="1:12" ht="15.75" customHeight="1" x14ac:dyDescent="0.3">
      <c r="A96" s="33"/>
      <c r="B96" s="4"/>
      <c r="C96" s="11" t="s">
        <v>91</v>
      </c>
      <c r="D96" s="55"/>
      <c r="E96" s="55"/>
      <c r="F96" s="55"/>
      <c r="G96" s="56"/>
      <c r="H96" s="13"/>
      <c r="I96" s="13"/>
      <c r="J96" s="47">
        <f>J47</f>
        <v>39.729999999999997</v>
      </c>
      <c r="K96" s="60"/>
      <c r="L96" s="47">
        <f>L47</f>
        <v>1399.28</v>
      </c>
    </row>
    <row r="97" spans="1:12" ht="15.75" customHeight="1" x14ac:dyDescent="0.3">
      <c r="A97" s="33"/>
      <c r="B97" s="4"/>
      <c r="C97" s="11" t="s">
        <v>92</v>
      </c>
      <c r="D97" s="55"/>
      <c r="E97" s="55"/>
      <c r="F97" s="55"/>
      <c r="G97" s="56"/>
      <c r="H97" s="13"/>
      <c r="I97" s="13"/>
      <c r="J97" s="47">
        <f>J48</f>
        <v>26.49</v>
      </c>
      <c r="K97" s="60"/>
      <c r="L97" s="47">
        <f>L48</f>
        <v>932.85</v>
      </c>
    </row>
    <row r="98" spans="1:12" ht="15.75" customHeight="1" x14ac:dyDescent="0.3">
      <c r="A98" s="33"/>
      <c r="B98" s="4"/>
      <c r="C98" s="11"/>
      <c r="D98" s="55"/>
      <c r="E98" s="55"/>
      <c r="F98" s="55"/>
      <c r="G98" s="56"/>
      <c r="H98" s="13"/>
      <c r="I98" s="13"/>
      <c r="J98" s="47"/>
      <c r="K98" s="60"/>
      <c r="L98" s="47"/>
    </row>
    <row r="99" spans="1:12" ht="15.75" customHeight="1" x14ac:dyDescent="0.3">
      <c r="A99" s="75"/>
      <c r="B99" s="117"/>
      <c r="C99" s="80" t="s">
        <v>93</v>
      </c>
      <c r="D99" s="81"/>
      <c r="E99" s="81"/>
      <c r="F99" s="81"/>
      <c r="G99" s="82"/>
      <c r="H99" s="76"/>
      <c r="I99" s="76"/>
      <c r="J99" s="77"/>
      <c r="K99" s="78"/>
      <c r="L99" s="77"/>
    </row>
    <row r="100" spans="1:12" ht="15.75" customHeight="1" x14ac:dyDescent="0.3">
      <c r="A100" s="33"/>
      <c r="B100" s="4"/>
      <c r="C100" s="123" t="s">
        <v>88</v>
      </c>
      <c r="D100" s="123"/>
      <c r="E100" s="123"/>
      <c r="F100" s="123"/>
      <c r="G100" s="123"/>
      <c r="H100" s="13"/>
      <c r="I100" s="13"/>
      <c r="J100" s="59"/>
      <c r="K100" s="60"/>
      <c r="L100" s="59"/>
    </row>
    <row r="101" spans="1:12" ht="15.75" customHeight="1" x14ac:dyDescent="0.3">
      <c r="A101" s="33"/>
      <c r="B101" s="4"/>
      <c r="C101" s="121" t="s">
        <v>89</v>
      </c>
      <c r="D101" s="121"/>
      <c r="E101" s="121"/>
      <c r="F101" s="121"/>
      <c r="G101" s="121"/>
      <c r="H101" s="13"/>
      <c r="I101" s="13"/>
      <c r="J101" s="59"/>
      <c r="K101" s="60"/>
      <c r="L101" s="59"/>
    </row>
    <row r="102" spans="1:12" ht="15.75" customHeight="1" x14ac:dyDescent="0.3">
      <c r="A102" s="33"/>
      <c r="B102" s="4"/>
      <c r="C102" s="123" t="s">
        <v>63</v>
      </c>
      <c r="D102" s="123"/>
      <c r="E102" s="123"/>
      <c r="F102" s="123"/>
      <c r="G102" s="123"/>
      <c r="H102" s="13"/>
      <c r="I102" s="13"/>
      <c r="J102" s="60"/>
      <c r="K102" s="60"/>
      <c r="L102" s="79"/>
    </row>
    <row r="103" spans="1:12" ht="15.75" customHeight="1" x14ac:dyDescent="0.3">
      <c r="A103" s="33"/>
      <c r="B103" s="4"/>
      <c r="C103" s="121" t="s">
        <v>64</v>
      </c>
      <c r="D103" s="121"/>
      <c r="E103" s="121"/>
      <c r="F103" s="121"/>
      <c r="G103" s="121"/>
      <c r="H103" s="13"/>
      <c r="I103" s="13"/>
      <c r="J103" s="47"/>
      <c r="K103" s="46"/>
      <c r="L103" s="47"/>
    </row>
    <row r="104" spans="1:12" ht="15.75" customHeight="1" x14ac:dyDescent="0.3">
      <c r="A104" s="33"/>
      <c r="B104" s="4"/>
      <c r="C104" s="121" t="s">
        <v>65</v>
      </c>
      <c r="D104" s="122"/>
      <c r="E104" s="122"/>
      <c r="F104" s="122"/>
      <c r="G104" s="122"/>
      <c r="H104" s="13"/>
      <c r="I104" s="13"/>
      <c r="J104" s="47"/>
      <c r="K104" s="46"/>
      <c r="L104" s="47"/>
    </row>
    <row r="105" spans="1:12" ht="15.75" customHeight="1" x14ac:dyDescent="0.3">
      <c r="A105" s="33"/>
      <c r="B105" s="4"/>
      <c r="C105" s="123" t="s">
        <v>66</v>
      </c>
      <c r="D105" s="124"/>
      <c r="E105" s="124"/>
      <c r="F105" s="124"/>
      <c r="G105" s="124"/>
      <c r="H105" s="13"/>
      <c r="I105" s="13"/>
      <c r="J105" s="33"/>
      <c r="K105" s="60"/>
      <c r="L105" s="33"/>
    </row>
    <row r="106" spans="1:12" ht="15.75" customHeight="1" x14ac:dyDescent="0.25">
      <c r="A106" s="3"/>
      <c r="B106" s="4"/>
      <c r="C106" s="121" t="s">
        <v>67</v>
      </c>
      <c r="D106" s="122"/>
      <c r="E106" s="122"/>
      <c r="F106" s="122"/>
      <c r="G106" s="122"/>
      <c r="H106" s="13"/>
      <c r="I106" s="11"/>
      <c r="J106" s="13"/>
      <c r="K106" s="11"/>
      <c r="L106" s="13"/>
    </row>
    <row r="107" spans="1:12" ht="15.75" customHeight="1" x14ac:dyDescent="0.25">
      <c r="A107" s="3"/>
      <c r="B107" s="4"/>
      <c r="C107" s="123" t="s">
        <v>68</v>
      </c>
      <c r="D107" s="124"/>
      <c r="E107" s="124"/>
      <c r="F107" s="124"/>
      <c r="G107" s="124"/>
      <c r="H107" s="13"/>
      <c r="I107" s="11"/>
      <c r="J107" s="13"/>
      <c r="K107" s="11"/>
      <c r="L107" s="13"/>
    </row>
    <row r="108" spans="1:12" ht="15.75" customHeight="1" x14ac:dyDescent="0.3">
      <c r="A108" s="33"/>
      <c r="B108" s="4"/>
      <c r="C108" s="121" t="s">
        <v>69</v>
      </c>
      <c r="D108" s="122"/>
      <c r="E108" s="122"/>
      <c r="F108" s="122"/>
      <c r="G108" s="122"/>
      <c r="H108" s="13"/>
      <c r="I108" s="13"/>
      <c r="J108" s="47"/>
      <c r="K108" s="60"/>
      <c r="L108" s="47"/>
    </row>
    <row r="109" spans="1:12" ht="15.75" customHeight="1" x14ac:dyDescent="0.3">
      <c r="A109" s="33"/>
      <c r="B109" s="4"/>
      <c r="C109" s="121" t="s">
        <v>70</v>
      </c>
      <c r="D109" s="122"/>
      <c r="E109" s="122"/>
      <c r="F109" s="122"/>
      <c r="G109" s="122"/>
      <c r="H109" s="13"/>
      <c r="I109" s="13"/>
      <c r="J109" s="47"/>
      <c r="K109" s="60"/>
      <c r="L109" s="47"/>
    </row>
    <row r="110" spans="1:12" ht="15.75" customHeight="1" x14ac:dyDescent="0.3">
      <c r="A110" s="33"/>
      <c r="B110" s="4"/>
      <c r="C110" s="121" t="s">
        <v>71</v>
      </c>
      <c r="D110" s="122"/>
      <c r="E110" s="122"/>
      <c r="F110" s="122"/>
      <c r="G110" s="122"/>
      <c r="H110" s="13"/>
      <c r="I110" s="13"/>
      <c r="J110" s="83"/>
      <c r="K110" s="33"/>
      <c r="L110" s="47"/>
    </row>
    <row r="111" spans="1:12" ht="15.75" customHeight="1" x14ac:dyDescent="0.3">
      <c r="A111" s="33"/>
      <c r="B111" s="4"/>
      <c r="C111" s="123" t="s">
        <v>66</v>
      </c>
      <c r="D111" s="124"/>
      <c r="E111" s="124"/>
      <c r="F111" s="124"/>
      <c r="G111" s="124"/>
      <c r="H111" s="13"/>
      <c r="I111" s="13"/>
      <c r="J111" s="47"/>
      <c r="K111" s="46"/>
      <c r="L111" s="47"/>
    </row>
    <row r="112" spans="1:12" ht="15.75" customHeight="1" x14ac:dyDescent="0.3">
      <c r="A112" s="33"/>
      <c r="B112" s="4"/>
      <c r="C112" s="118" t="s">
        <v>72</v>
      </c>
      <c r="D112" s="118"/>
      <c r="E112" s="118"/>
      <c r="F112" s="118"/>
      <c r="G112" s="118"/>
      <c r="H112" s="13"/>
      <c r="I112" s="13"/>
      <c r="J112" s="47"/>
      <c r="K112" s="46"/>
      <c r="L112" s="47"/>
    </row>
    <row r="113" spans="1:12" ht="15.75" customHeight="1" x14ac:dyDescent="0.3">
      <c r="A113" s="33"/>
      <c r="B113" s="4"/>
      <c r="C113" s="11" t="s">
        <v>73</v>
      </c>
      <c r="D113" s="55"/>
      <c r="E113" s="55"/>
      <c r="F113" s="55"/>
      <c r="G113" s="56"/>
      <c r="H113" s="13"/>
      <c r="I113" s="13"/>
      <c r="J113" s="47"/>
      <c r="K113" s="46"/>
      <c r="L113" s="47"/>
    </row>
    <row r="114" spans="1:12" ht="15.75" customHeight="1" x14ac:dyDescent="0.3">
      <c r="A114" s="33"/>
      <c r="B114" s="4"/>
      <c r="C114" s="11" t="s">
        <v>74</v>
      </c>
      <c r="D114" s="55"/>
      <c r="E114" s="55"/>
      <c r="F114" s="55"/>
      <c r="G114" s="56"/>
      <c r="H114" s="13"/>
      <c r="I114" s="13"/>
      <c r="J114" s="47"/>
      <c r="K114" s="46"/>
      <c r="L114" s="47"/>
    </row>
    <row r="115" spans="1:12" ht="15.75" customHeight="1" x14ac:dyDescent="0.3">
      <c r="A115" s="33"/>
      <c r="B115" s="4"/>
      <c r="C115" s="11" t="s">
        <v>90</v>
      </c>
      <c r="D115" s="55"/>
      <c r="E115" s="55"/>
      <c r="F115" s="55"/>
      <c r="G115" s="56"/>
      <c r="H115" s="13"/>
      <c r="I115" s="13"/>
      <c r="J115" s="47"/>
      <c r="K115" s="60"/>
      <c r="L115" s="47"/>
    </row>
    <row r="116" spans="1:12" ht="15.75" customHeight="1" x14ac:dyDescent="0.3">
      <c r="A116" s="33"/>
      <c r="B116" s="4"/>
      <c r="C116" s="11" t="s">
        <v>91</v>
      </c>
      <c r="D116" s="55"/>
      <c r="E116" s="55"/>
      <c r="F116" s="55"/>
      <c r="G116" s="56"/>
      <c r="H116" s="13"/>
      <c r="I116" s="13"/>
      <c r="J116" s="47"/>
      <c r="K116" s="60"/>
      <c r="L116" s="47"/>
    </row>
    <row r="117" spans="1:12" ht="15.75" customHeight="1" x14ac:dyDescent="0.3">
      <c r="A117" s="33"/>
      <c r="B117" s="4"/>
      <c r="C117" s="11" t="s">
        <v>92</v>
      </c>
      <c r="D117" s="55"/>
      <c r="E117" s="55"/>
      <c r="F117" s="55"/>
      <c r="G117" s="56"/>
      <c r="H117" s="13"/>
      <c r="I117" s="13"/>
      <c r="J117" s="47"/>
      <c r="K117" s="60"/>
      <c r="L117" s="47"/>
    </row>
    <row r="118" spans="1:12" ht="15.75" customHeight="1" x14ac:dyDescent="0.3">
      <c r="A118" s="33"/>
      <c r="B118" s="4"/>
      <c r="C118" s="11"/>
      <c r="D118" s="55"/>
      <c r="E118" s="55"/>
      <c r="F118" s="55"/>
      <c r="G118" s="56"/>
      <c r="H118" s="13"/>
      <c r="I118" s="13"/>
      <c r="J118" s="47"/>
      <c r="K118" s="60"/>
      <c r="L118" s="47"/>
    </row>
    <row r="119" spans="1:12" ht="15.75" customHeight="1" x14ac:dyDescent="0.3">
      <c r="A119" s="75"/>
      <c r="B119" s="117"/>
      <c r="C119" s="80" t="s">
        <v>94</v>
      </c>
      <c r="D119" s="81"/>
      <c r="E119" s="81"/>
      <c r="F119" s="81"/>
      <c r="G119" s="82"/>
      <c r="H119" s="76"/>
      <c r="I119" s="76"/>
      <c r="J119" s="77"/>
      <c r="K119" s="84"/>
      <c r="L119" s="77"/>
    </row>
    <row r="120" spans="1:12" ht="15.75" customHeight="1" x14ac:dyDescent="0.3">
      <c r="A120" s="33"/>
      <c r="B120" s="4"/>
      <c r="C120" s="58" t="s">
        <v>66</v>
      </c>
      <c r="D120" s="85"/>
      <c r="E120" s="85"/>
      <c r="F120" s="85"/>
      <c r="G120" s="86"/>
      <c r="H120" s="13"/>
      <c r="I120" s="13"/>
      <c r="J120" s="60"/>
      <c r="K120" s="60"/>
      <c r="L120" s="79"/>
    </row>
    <row r="121" spans="1:12" ht="15.75" customHeight="1" x14ac:dyDescent="0.3">
      <c r="A121" s="33"/>
      <c r="B121" s="4"/>
      <c r="C121" s="11" t="s">
        <v>79</v>
      </c>
      <c r="D121" s="55"/>
      <c r="E121" s="55"/>
      <c r="F121" s="55"/>
      <c r="G121" s="56"/>
      <c r="H121" s="55"/>
      <c r="I121" s="13"/>
      <c r="J121" s="13"/>
      <c r="K121" s="11"/>
      <c r="L121" s="13"/>
    </row>
    <row r="122" spans="1:12" ht="15.75" customHeight="1" x14ac:dyDescent="0.3">
      <c r="A122" s="33"/>
      <c r="B122" s="4"/>
      <c r="C122" s="11" t="s">
        <v>80</v>
      </c>
      <c r="D122" s="55"/>
      <c r="E122" s="55"/>
      <c r="F122" s="55"/>
      <c r="G122" s="56"/>
      <c r="H122" s="55"/>
      <c r="I122" s="13"/>
      <c r="J122" s="13"/>
      <c r="K122" s="60"/>
      <c r="L122" s="13"/>
    </row>
    <row r="123" spans="1:12" ht="15.75" customHeight="1" x14ac:dyDescent="0.3">
      <c r="A123" s="33"/>
      <c r="B123" s="4"/>
      <c r="C123" s="11"/>
      <c r="D123" s="55"/>
      <c r="E123" s="55"/>
      <c r="F123" s="55"/>
      <c r="G123" s="56"/>
      <c r="H123" s="55"/>
      <c r="I123" s="13"/>
      <c r="J123" s="13"/>
      <c r="K123" s="60"/>
      <c r="L123" s="13"/>
    </row>
    <row r="124" spans="1:12" ht="15.75" customHeight="1" x14ac:dyDescent="0.3">
      <c r="A124" s="75"/>
      <c r="B124" s="117"/>
      <c r="C124" s="80" t="s">
        <v>95</v>
      </c>
      <c r="D124" s="87"/>
      <c r="E124" s="87"/>
      <c r="F124" s="87"/>
      <c r="G124" s="88"/>
      <c r="H124" s="76"/>
      <c r="I124" s="76"/>
      <c r="J124" s="89"/>
      <c r="K124" s="90"/>
      <c r="L124" s="89"/>
    </row>
    <row r="125" spans="1:12" ht="15.75" customHeight="1" x14ac:dyDescent="0.3">
      <c r="A125" s="33"/>
      <c r="B125" s="4"/>
      <c r="C125" s="123" t="s">
        <v>88</v>
      </c>
      <c r="D125" s="123"/>
      <c r="E125" s="123"/>
      <c r="F125" s="123"/>
      <c r="G125" s="123"/>
      <c r="H125" s="13"/>
      <c r="I125" s="13"/>
      <c r="J125" s="59"/>
      <c r="K125" s="60"/>
      <c r="L125" s="59"/>
    </row>
    <row r="126" spans="1:12" ht="15.75" customHeight="1" x14ac:dyDescent="0.3">
      <c r="A126" s="33"/>
      <c r="B126" s="4"/>
      <c r="C126" s="4" t="s">
        <v>96</v>
      </c>
      <c r="D126" s="53"/>
      <c r="E126" s="53"/>
      <c r="F126" s="53"/>
      <c r="G126" s="91"/>
      <c r="H126" s="13"/>
      <c r="I126" s="13"/>
      <c r="J126" s="59"/>
      <c r="K126" s="60"/>
      <c r="L126" s="59"/>
    </row>
    <row r="127" spans="1:12" ht="15.75" customHeight="1" x14ac:dyDescent="0.3">
      <c r="A127" s="33"/>
      <c r="B127" s="4"/>
      <c r="C127" s="4" t="s">
        <v>97</v>
      </c>
      <c r="D127" s="53"/>
      <c r="E127" s="53"/>
      <c r="F127" s="53"/>
      <c r="G127" s="91"/>
      <c r="H127" s="13"/>
      <c r="I127" s="13"/>
      <c r="J127" s="59"/>
      <c r="K127" s="60"/>
      <c r="L127" s="59"/>
    </row>
    <row r="128" spans="1:12" ht="15.75" customHeight="1" x14ac:dyDescent="0.3">
      <c r="A128" s="33"/>
      <c r="B128" s="4"/>
      <c r="C128" s="123" t="s">
        <v>88</v>
      </c>
      <c r="D128" s="123"/>
      <c r="E128" s="123"/>
      <c r="F128" s="123"/>
      <c r="G128" s="123"/>
      <c r="H128" s="13"/>
      <c r="I128" s="13"/>
      <c r="J128" s="59"/>
      <c r="K128" s="60"/>
      <c r="L128" s="59"/>
    </row>
    <row r="129" spans="1:12" ht="15.75" customHeight="1" x14ac:dyDescent="0.3">
      <c r="A129" s="33"/>
      <c r="B129" s="4"/>
      <c r="C129" s="121" t="s">
        <v>89</v>
      </c>
      <c r="D129" s="122"/>
      <c r="E129" s="122"/>
      <c r="F129" s="122"/>
      <c r="G129" s="122"/>
      <c r="H129" s="13"/>
      <c r="I129" s="13"/>
      <c r="J129" s="60"/>
      <c r="K129" s="60"/>
      <c r="L129" s="79"/>
    </row>
    <row r="130" spans="1:12" ht="15.75" customHeight="1" x14ac:dyDescent="0.3">
      <c r="A130" s="33"/>
      <c r="B130" s="4"/>
      <c r="C130" s="123" t="s">
        <v>63</v>
      </c>
      <c r="D130" s="124"/>
      <c r="E130" s="124"/>
      <c r="F130" s="124"/>
      <c r="G130" s="124"/>
      <c r="H130" s="13"/>
      <c r="I130" s="13"/>
      <c r="J130" s="47"/>
      <c r="K130" s="46"/>
      <c r="L130" s="47"/>
    </row>
    <row r="131" spans="1:12" ht="15.75" customHeight="1" x14ac:dyDescent="0.3">
      <c r="A131" s="33"/>
      <c r="B131" s="4"/>
      <c r="C131" s="121" t="s">
        <v>64</v>
      </c>
      <c r="D131" s="122"/>
      <c r="E131" s="122"/>
      <c r="F131" s="122"/>
      <c r="G131" s="122"/>
      <c r="H131" s="13"/>
      <c r="I131" s="13"/>
      <c r="J131" s="47"/>
      <c r="K131" s="46"/>
      <c r="L131" s="47"/>
    </row>
    <row r="132" spans="1:12" ht="15.75" customHeight="1" x14ac:dyDescent="0.3">
      <c r="A132" s="33"/>
      <c r="B132" s="4"/>
      <c r="C132" s="121" t="s">
        <v>65</v>
      </c>
      <c r="D132" s="122"/>
      <c r="E132" s="122"/>
      <c r="F132" s="122"/>
      <c r="G132" s="122"/>
      <c r="H132" s="13"/>
      <c r="I132" s="13"/>
      <c r="J132" s="60"/>
      <c r="K132" s="60"/>
      <c r="L132" s="79"/>
    </row>
    <row r="133" spans="1:12" ht="15.75" customHeight="1" x14ac:dyDescent="0.25">
      <c r="A133" s="3"/>
      <c r="B133" s="4"/>
      <c r="C133" s="123" t="s">
        <v>66</v>
      </c>
      <c r="D133" s="124"/>
      <c r="E133" s="124"/>
      <c r="F133" s="124"/>
      <c r="G133" s="124"/>
      <c r="H133" s="13"/>
      <c r="I133" s="11"/>
      <c r="J133" s="13"/>
      <c r="K133" s="11"/>
      <c r="L133" s="13"/>
    </row>
    <row r="134" spans="1:12" ht="15.75" customHeight="1" x14ac:dyDescent="0.25">
      <c r="A134" s="3"/>
      <c r="B134" s="4"/>
      <c r="C134" s="121" t="s">
        <v>67</v>
      </c>
      <c r="D134" s="122"/>
      <c r="E134" s="122"/>
      <c r="F134" s="122"/>
      <c r="G134" s="122"/>
      <c r="H134" s="13"/>
      <c r="I134" s="11"/>
      <c r="J134" s="13"/>
      <c r="K134" s="11"/>
      <c r="L134" s="13"/>
    </row>
    <row r="135" spans="1:12" ht="15.75" customHeight="1" x14ac:dyDescent="0.3">
      <c r="A135" s="33"/>
      <c r="B135" s="4"/>
      <c r="C135" s="123" t="s">
        <v>68</v>
      </c>
      <c r="D135" s="124"/>
      <c r="E135" s="124"/>
      <c r="F135" s="124"/>
      <c r="G135" s="124"/>
      <c r="H135" s="13"/>
      <c r="I135" s="13"/>
      <c r="J135" s="47"/>
      <c r="K135" s="60"/>
      <c r="L135" s="47"/>
    </row>
    <row r="136" spans="1:12" ht="15.75" customHeight="1" x14ac:dyDescent="0.3">
      <c r="A136" s="33"/>
      <c r="B136" s="4"/>
      <c r="C136" s="121" t="s">
        <v>69</v>
      </c>
      <c r="D136" s="122"/>
      <c r="E136" s="122"/>
      <c r="F136" s="122"/>
      <c r="G136" s="122"/>
      <c r="H136" s="13"/>
      <c r="I136" s="13"/>
      <c r="J136" s="47"/>
      <c r="K136" s="60"/>
      <c r="L136" s="47"/>
    </row>
    <row r="137" spans="1:12" ht="15.75" customHeight="1" x14ac:dyDescent="0.3">
      <c r="A137" s="33"/>
      <c r="B137" s="4"/>
      <c r="C137" s="121" t="s">
        <v>70</v>
      </c>
      <c r="D137" s="122"/>
      <c r="E137" s="122"/>
      <c r="F137" s="122"/>
      <c r="G137" s="122"/>
      <c r="H137" s="13"/>
      <c r="I137" s="13"/>
      <c r="J137" s="83"/>
      <c r="K137" s="33"/>
      <c r="L137" s="47"/>
    </row>
    <row r="138" spans="1:12" ht="15.75" customHeight="1" x14ac:dyDescent="0.3">
      <c r="A138" s="33"/>
      <c r="B138" s="4"/>
      <c r="C138" s="121" t="s">
        <v>71</v>
      </c>
      <c r="D138" s="122"/>
      <c r="E138" s="122"/>
      <c r="F138" s="122"/>
      <c r="G138" s="122"/>
      <c r="H138" s="13"/>
      <c r="I138" s="13"/>
      <c r="J138" s="47"/>
      <c r="K138" s="46"/>
      <c r="L138" s="47"/>
    </row>
    <row r="139" spans="1:12" ht="15.75" customHeight="1" x14ac:dyDescent="0.3">
      <c r="A139" s="33"/>
      <c r="B139" s="4"/>
      <c r="C139" s="123" t="s">
        <v>66</v>
      </c>
      <c r="D139" s="124"/>
      <c r="E139" s="124"/>
      <c r="F139" s="124"/>
      <c r="G139" s="124"/>
      <c r="H139" s="13"/>
      <c r="I139" s="13"/>
      <c r="J139" s="47"/>
      <c r="K139" s="46"/>
      <c r="L139" s="47"/>
    </row>
    <row r="140" spans="1:12" ht="15.75" customHeight="1" x14ac:dyDescent="0.3">
      <c r="A140" s="33"/>
      <c r="B140" s="4"/>
      <c r="C140" s="118" t="s">
        <v>72</v>
      </c>
      <c r="D140" s="118"/>
      <c r="E140" s="118"/>
      <c r="F140" s="118"/>
      <c r="G140" s="118"/>
      <c r="H140" s="13"/>
      <c r="I140" s="13"/>
      <c r="J140" s="47"/>
      <c r="K140" s="46"/>
      <c r="L140" s="47"/>
    </row>
    <row r="141" spans="1:12" ht="15.75" customHeight="1" x14ac:dyDescent="0.3">
      <c r="A141" s="33"/>
      <c r="B141" s="4"/>
      <c r="C141" s="11" t="s">
        <v>73</v>
      </c>
      <c r="D141" s="55"/>
      <c r="E141" s="55"/>
      <c r="F141" s="55"/>
      <c r="G141" s="56"/>
      <c r="H141" s="13"/>
      <c r="I141" s="13"/>
      <c r="J141" s="47"/>
      <c r="K141" s="46"/>
      <c r="L141" s="47"/>
    </row>
    <row r="142" spans="1:12" ht="15.75" customHeight="1" x14ac:dyDescent="0.3">
      <c r="A142" s="33"/>
      <c r="B142" s="4"/>
      <c r="C142" s="11" t="s">
        <v>74</v>
      </c>
      <c r="D142" s="55"/>
      <c r="E142" s="55"/>
      <c r="F142" s="55"/>
      <c r="G142" s="56"/>
      <c r="H142" s="13"/>
      <c r="I142" s="13"/>
      <c r="J142" s="47"/>
      <c r="K142" s="60"/>
      <c r="L142" s="47"/>
    </row>
    <row r="143" spans="1:12" ht="15.75" customHeight="1" x14ac:dyDescent="0.3">
      <c r="A143" s="33"/>
      <c r="B143" s="4"/>
      <c r="C143" s="11" t="s">
        <v>90</v>
      </c>
      <c r="D143" s="55"/>
      <c r="E143" s="55"/>
      <c r="F143" s="55"/>
      <c r="G143" s="56"/>
      <c r="H143" s="13"/>
      <c r="I143" s="13"/>
      <c r="J143" s="47"/>
      <c r="K143" s="60"/>
      <c r="L143" s="47"/>
    </row>
    <row r="144" spans="1:12" ht="15.75" customHeight="1" x14ac:dyDescent="0.3">
      <c r="A144" s="33"/>
      <c r="B144" s="4"/>
      <c r="C144" s="11" t="s">
        <v>91</v>
      </c>
      <c r="D144" s="55"/>
      <c r="E144" s="55"/>
      <c r="F144" s="55"/>
      <c r="G144" s="56"/>
      <c r="H144" s="13"/>
      <c r="I144" s="13"/>
      <c r="J144" s="47"/>
      <c r="K144" s="60"/>
      <c r="L144" s="47"/>
    </row>
    <row r="145" spans="1:12" ht="15.75" customHeight="1" x14ac:dyDescent="0.3">
      <c r="A145" s="33"/>
      <c r="B145" s="4"/>
      <c r="C145" s="11" t="s">
        <v>92</v>
      </c>
      <c r="D145" s="55"/>
      <c r="E145" s="55"/>
      <c r="F145" s="55"/>
      <c r="G145" s="56"/>
      <c r="H145" s="13"/>
      <c r="I145" s="13"/>
      <c r="J145" s="47"/>
      <c r="K145" s="47"/>
      <c r="L145" s="47"/>
    </row>
    <row r="146" spans="1:12" ht="15.75" customHeight="1" x14ac:dyDescent="0.3">
      <c r="A146" s="33"/>
      <c r="B146" s="4"/>
      <c r="C146" s="92"/>
      <c r="D146" s="55"/>
      <c r="E146" s="55"/>
      <c r="F146" s="55"/>
      <c r="G146" s="56"/>
      <c r="H146" s="13"/>
      <c r="I146" s="13"/>
      <c r="J146" s="47"/>
      <c r="K146" s="47"/>
      <c r="L146" s="47"/>
    </row>
    <row r="147" spans="1:12" ht="15.75" customHeight="1" x14ac:dyDescent="0.3">
      <c r="A147" s="33"/>
      <c r="B147" s="4"/>
      <c r="C147" s="92"/>
      <c r="D147" s="55"/>
      <c r="E147" s="55"/>
      <c r="F147" s="55"/>
      <c r="G147" s="56"/>
      <c r="H147" s="13"/>
      <c r="I147" s="13"/>
      <c r="J147" s="47"/>
      <c r="K147" s="47"/>
      <c r="L147" s="47"/>
    </row>
    <row r="148" spans="1:12" ht="15.75" customHeight="1" x14ac:dyDescent="0.3">
      <c r="A148" s="75"/>
      <c r="B148" s="117"/>
      <c r="C148" s="80" t="s">
        <v>98</v>
      </c>
      <c r="D148" s="81"/>
      <c r="E148" s="81"/>
      <c r="F148" s="81"/>
      <c r="G148" s="82"/>
      <c r="H148" s="76"/>
      <c r="I148" s="76"/>
      <c r="J148" s="77">
        <f>J149+J164+J165+J166+J170</f>
        <v>3055.28</v>
      </c>
      <c r="K148" s="78"/>
      <c r="L148" s="77">
        <f>L149+L164+L165+L166+L170</f>
        <v>32176.94</v>
      </c>
    </row>
    <row r="149" spans="1:12" ht="15.75" customHeight="1" x14ac:dyDescent="0.3">
      <c r="A149" s="33"/>
      <c r="B149" s="4"/>
      <c r="C149" s="4" t="s">
        <v>99</v>
      </c>
      <c r="D149" s="55"/>
      <c r="E149" s="55"/>
      <c r="F149" s="55"/>
      <c r="G149" s="56"/>
      <c r="H149" s="13"/>
      <c r="I149" s="13"/>
      <c r="J149" s="59">
        <f>J151+J152+J158+J162</f>
        <v>2989.0600000000004</v>
      </c>
      <c r="K149" s="60"/>
      <c r="L149" s="59">
        <f>L151+L152+L158+L162</f>
        <v>29844.81</v>
      </c>
    </row>
    <row r="150" spans="1:12" ht="15.75" customHeight="1" x14ac:dyDescent="0.3">
      <c r="A150" s="33"/>
      <c r="B150" s="4"/>
      <c r="C150" s="53" t="s">
        <v>63</v>
      </c>
      <c r="D150" s="85"/>
      <c r="E150" s="85"/>
      <c r="F150" s="85"/>
      <c r="G150" s="86"/>
      <c r="H150" s="13"/>
      <c r="I150" s="13"/>
      <c r="J150" s="60"/>
      <c r="K150" s="60"/>
      <c r="L150" s="60"/>
    </row>
    <row r="151" spans="1:12" ht="15.75" customHeight="1" x14ac:dyDescent="0.3">
      <c r="A151" s="33"/>
      <c r="B151" s="4"/>
      <c r="C151" s="4" t="s">
        <v>64</v>
      </c>
      <c r="D151" s="55"/>
      <c r="E151" s="55"/>
      <c r="F151" s="55"/>
      <c r="G151" s="56"/>
      <c r="H151" s="13"/>
      <c r="I151" s="13"/>
      <c r="J151" s="47">
        <f>J83+J103+J131</f>
        <v>42.26</v>
      </c>
      <c r="K151" s="46"/>
      <c r="L151" s="47">
        <f>L83+L103+L131</f>
        <v>1488.4</v>
      </c>
    </row>
    <row r="152" spans="1:12" ht="15.75" customHeight="1" x14ac:dyDescent="0.3">
      <c r="A152" s="33"/>
      <c r="B152" s="4"/>
      <c r="C152" s="4" t="s">
        <v>65</v>
      </c>
      <c r="D152" s="55"/>
      <c r="E152" s="55"/>
      <c r="F152" s="55"/>
      <c r="G152" s="56"/>
      <c r="H152" s="13"/>
      <c r="I152" s="13"/>
      <c r="J152" s="47">
        <f>J154+J157</f>
        <v>14.12</v>
      </c>
      <c r="K152" s="46"/>
      <c r="L152" s="47">
        <f>L154+L157</f>
        <v>194.43</v>
      </c>
    </row>
    <row r="153" spans="1:12" ht="15.75" customHeight="1" x14ac:dyDescent="0.25">
      <c r="A153" s="3"/>
      <c r="B153" s="4"/>
      <c r="C153" s="53" t="s">
        <v>66</v>
      </c>
      <c r="D153" s="85"/>
      <c r="E153" s="85"/>
      <c r="F153" s="85"/>
      <c r="G153" s="86"/>
      <c r="H153" s="13"/>
      <c r="I153" s="11"/>
      <c r="J153" s="47"/>
      <c r="K153" s="60"/>
      <c r="L153" s="47"/>
    </row>
    <row r="154" spans="1:12" ht="15.75" customHeight="1" x14ac:dyDescent="0.25">
      <c r="A154" s="3"/>
      <c r="B154" s="4"/>
      <c r="C154" s="121" t="s">
        <v>67</v>
      </c>
      <c r="D154" s="122"/>
      <c r="E154" s="122"/>
      <c r="F154" s="122"/>
      <c r="G154" s="122"/>
      <c r="H154" s="13"/>
      <c r="I154" s="11"/>
      <c r="J154" s="47">
        <f>J86+J106+J134</f>
        <v>14.12</v>
      </c>
      <c r="K154" s="11"/>
      <c r="L154" s="47">
        <f>L86+L106+L134</f>
        <v>194.43</v>
      </c>
    </row>
    <row r="155" spans="1:12" ht="15.75" customHeight="1" x14ac:dyDescent="0.3">
      <c r="A155" s="33"/>
      <c r="B155" s="4"/>
      <c r="C155" s="123" t="s">
        <v>68</v>
      </c>
      <c r="D155" s="124"/>
      <c r="E155" s="124"/>
      <c r="F155" s="124"/>
      <c r="G155" s="124"/>
      <c r="H155" s="13"/>
      <c r="I155" s="13"/>
      <c r="J155" s="47"/>
      <c r="K155" s="11"/>
      <c r="L155" s="47"/>
    </row>
    <row r="156" spans="1:12" ht="15.75" customHeight="1" x14ac:dyDescent="0.3">
      <c r="A156" s="33"/>
      <c r="B156" s="4"/>
      <c r="C156" s="121" t="s">
        <v>69</v>
      </c>
      <c r="D156" s="122"/>
      <c r="E156" s="122"/>
      <c r="F156" s="122"/>
      <c r="G156" s="122"/>
      <c r="H156" s="13"/>
      <c r="I156" s="13"/>
      <c r="J156" s="47">
        <f t="shared" ref="J156" si="0">J88+J108+J136</f>
        <v>0.46</v>
      </c>
      <c r="K156" s="60"/>
      <c r="L156" s="47">
        <f>L88+L108+L136</f>
        <v>16.2</v>
      </c>
    </row>
    <row r="157" spans="1:12" ht="15.75" customHeight="1" x14ac:dyDescent="0.3">
      <c r="A157" s="33"/>
      <c r="B157" s="4"/>
      <c r="C157" s="121" t="s">
        <v>70</v>
      </c>
      <c r="D157" s="122"/>
      <c r="E157" s="122"/>
      <c r="F157" s="122"/>
      <c r="G157" s="122"/>
      <c r="H157" s="13"/>
      <c r="I157" s="13"/>
      <c r="J157" s="47">
        <f>J89+J109+J137</f>
        <v>0</v>
      </c>
      <c r="K157" s="60"/>
      <c r="L157" s="47">
        <f>L89+L109+L137</f>
        <v>0</v>
      </c>
    </row>
    <row r="158" spans="1:12" ht="15.75" customHeight="1" x14ac:dyDescent="0.3">
      <c r="A158" s="33"/>
      <c r="B158" s="4"/>
      <c r="C158" s="4" t="s">
        <v>71</v>
      </c>
      <c r="D158" s="55"/>
      <c r="E158" s="55"/>
      <c r="F158" s="55"/>
      <c r="G158" s="56"/>
      <c r="H158" s="13"/>
      <c r="I158" s="13"/>
      <c r="J158" s="47">
        <f>J160+J161</f>
        <v>2932.6800000000003</v>
      </c>
      <c r="K158" s="33"/>
      <c r="L158" s="47">
        <f>L160+L161</f>
        <v>28161.98</v>
      </c>
    </row>
    <row r="159" spans="1:12" ht="15.75" customHeight="1" x14ac:dyDescent="0.3">
      <c r="A159" s="33"/>
      <c r="B159" s="4"/>
      <c r="C159" s="123" t="s">
        <v>66</v>
      </c>
      <c r="D159" s="124"/>
      <c r="E159" s="124"/>
      <c r="F159" s="124"/>
      <c r="G159" s="124"/>
      <c r="H159" s="13"/>
      <c r="I159" s="13"/>
      <c r="J159" s="47"/>
      <c r="K159" s="46"/>
      <c r="L159" s="47"/>
    </row>
    <row r="160" spans="1:12" ht="15.75" customHeight="1" x14ac:dyDescent="0.3">
      <c r="A160" s="33"/>
      <c r="B160" s="4"/>
      <c r="C160" s="118" t="s">
        <v>72</v>
      </c>
      <c r="D160" s="118"/>
      <c r="E160" s="118"/>
      <c r="F160" s="118"/>
      <c r="G160" s="118"/>
      <c r="H160" s="13"/>
      <c r="I160" s="13"/>
      <c r="J160" s="47">
        <f t="shared" ref="J160:L162" si="1">J92+J112+J140</f>
        <v>2931.36</v>
      </c>
      <c r="K160" s="46"/>
      <c r="L160" s="47">
        <f t="shared" si="1"/>
        <v>28141.06</v>
      </c>
    </row>
    <row r="161" spans="1:12" ht="15.75" customHeight="1" x14ac:dyDescent="0.3">
      <c r="A161" s="33"/>
      <c r="B161" s="4"/>
      <c r="C161" s="11" t="s">
        <v>73</v>
      </c>
      <c r="D161" s="55"/>
      <c r="E161" s="55"/>
      <c r="F161" s="55"/>
      <c r="G161" s="56"/>
      <c r="H161" s="13"/>
      <c r="I161" s="13"/>
      <c r="J161" s="47">
        <f t="shared" si="1"/>
        <v>1.3199999999999994</v>
      </c>
      <c r="K161" s="46"/>
      <c r="L161" s="47">
        <f t="shared" si="1"/>
        <v>20.92</v>
      </c>
    </row>
    <row r="162" spans="1:12" ht="15.75" customHeight="1" x14ac:dyDescent="0.3">
      <c r="A162" s="33"/>
      <c r="B162" s="4"/>
      <c r="C162" s="11" t="s">
        <v>74</v>
      </c>
      <c r="D162" s="55"/>
      <c r="E162" s="55"/>
      <c r="F162" s="55"/>
      <c r="G162" s="56"/>
      <c r="H162" s="13"/>
      <c r="I162" s="13"/>
      <c r="J162" s="47">
        <f t="shared" si="1"/>
        <v>0</v>
      </c>
      <c r="K162" s="46"/>
      <c r="L162" s="47">
        <f t="shared" si="1"/>
        <v>0</v>
      </c>
    </row>
    <row r="163" spans="1:12" ht="16.5" x14ac:dyDescent="0.3">
      <c r="A163" s="33"/>
      <c r="B163" s="4"/>
      <c r="C163" s="11" t="s">
        <v>100</v>
      </c>
      <c r="D163" s="55"/>
      <c r="E163" s="55"/>
      <c r="F163" s="55"/>
      <c r="G163" s="56"/>
      <c r="H163" s="13"/>
      <c r="I163" s="13"/>
      <c r="J163" s="47">
        <f>J95+J115+J143</f>
        <v>42.72</v>
      </c>
      <c r="K163" s="60"/>
      <c r="L163" s="47">
        <f>L95+L115+L143</f>
        <v>1504.6</v>
      </c>
    </row>
    <row r="164" spans="1:12" ht="15.75" customHeight="1" x14ac:dyDescent="0.3">
      <c r="A164" s="33"/>
      <c r="B164" s="4"/>
      <c r="C164" s="11" t="s">
        <v>101</v>
      </c>
      <c r="D164" s="55"/>
      <c r="E164" s="55"/>
      <c r="F164" s="55"/>
      <c r="G164" s="56"/>
      <c r="H164" s="13"/>
      <c r="I164" s="13"/>
      <c r="J164" s="47">
        <f t="shared" ref="J164:L165" si="2">J96+J116+J144</f>
        <v>39.729999999999997</v>
      </c>
      <c r="K164" s="60"/>
      <c r="L164" s="47">
        <f t="shared" si="2"/>
        <v>1399.28</v>
      </c>
    </row>
    <row r="165" spans="1:12" ht="15.75" customHeight="1" x14ac:dyDescent="0.3">
      <c r="A165" s="33"/>
      <c r="B165" s="4"/>
      <c r="C165" s="11" t="s">
        <v>102</v>
      </c>
      <c r="D165" s="55"/>
      <c r="E165" s="55"/>
      <c r="F165" s="55"/>
      <c r="G165" s="56"/>
      <c r="H165" s="33"/>
      <c r="I165" s="33"/>
      <c r="J165" s="47">
        <f t="shared" si="2"/>
        <v>26.49</v>
      </c>
      <c r="K165" s="60"/>
      <c r="L165" s="47">
        <f t="shared" si="2"/>
        <v>932.85</v>
      </c>
    </row>
    <row r="166" spans="1:12" ht="15.75" customHeight="1" x14ac:dyDescent="0.3">
      <c r="A166" s="33"/>
      <c r="B166" s="4"/>
      <c r="C166" s="11" t="s">
        <v>103</v>
      </c>
      <c r="D166" s="33"/>
      <c r="E166" s="33"/>
      <c r="F166" s="33"/>
      <c r="G166" s="32"/>
      <c r="H166" s="33"/>
      <c r="I166" s="33"/>
      <c r="J166" s="83">
        <f>J168+J169</f>
        <v>0</v>
      </c>
      <c r="K166" s="33"/>
      <c r="L166" s="83">
        <f>L168+L169</f>
        <v>0</v>
      </c>
    </row>
    <row r="167" spans="1:12" ht="15.75" customHeight="1" x14ac:dyDescent="0.3">
      <c r="A167" s="33"/>
      <c r="B167" s="4"/>
      <c r="C167" s="58" t="s">
        <v>88</v>
      </c>
      <c r="D167" s="33"/>
      <c r="E167" s="33"/>
      <c r="F167" s="33"/>
      <c r="G167" s="32"/>
      <c r="H167" s="33"/>
      <c r="I167" s="33"/>
      <c r="J167" s="33"/>
      <c r="K167" s="33"/>
      <c r="L167" s="33"/>
    </row>
    <row r="168" spans="1:12" ht="15.75" customHeight="1" x14ac:dyDescent="0.3">
      <c r="A168" s="33"/>
      <c r="B168" s="4"/>
      <c r="C168" s="11" t="s">
        <v>104</v>
      </c>
      <c r="D168" s="33"/>
      <c r="E168" s="33"/>
      <c r="F168" s="33"/>
      <c r="G168" s="32"/>
      <c r="H168" s="33"/>
      <c r="I168" s="33"/>
      <c r="J168" s="83">
        <f>J121</f>
        <v>0</v>
      </c>
      <c r="K168" s="33"/>
      <c r="L168" s="83">
        <f>L121</f>
        <v>0</v>
      </c>
    </row>
    <row r="169" spans="1:12" ht="15.75" customHeight="1" x14ac:dyDescent="0.3">
      <c r="A169" s="33"/>
      <c r="B169" s="4"/>
      <c r="C169" s="11" t="s">
        <v>105</v>
      </c>
      <c r="D169" s="33"/>
      <c r="E169" s="33"/>
      <c r="F169" s="33"/>
      <c r="G169" s="32"/>
      <c r="H169" s="33"/>
      <c r="I169" s="33"/>
      <c r="J169" s="83">
        <f>J122</f>
        <v>0</v>
      </c>
      <c r="K169" s="33"/>
      <c r="L169" s="83">
        <f>L122</f>
        <v>0</v>
      </c>
    </row>
    <row r="170" spans="1:12" ht="15.75" customHeight="1" x14ac:dyDescent="0.3">
      <c r="A170" s="33"/>
      <c r="B170" s="4"/>
      <c r="C170" s="11" t="s">
        <v>106</v>
      </c>
      <c r="D170" s="33"/>
      <c r="E170" s="33"/>
      <c r="F170" s="33"/>
      <c r="G170" s="32"/>
      <c r="H170" s="33"/>
      <c r="I170" s="33"/>
      <c r="J170" s="83"/>
      <c r="K170" s="33"/>
      <c r="L170" s="83"/>
    </row>
    <row r="171" spans="1:12" ht="15.75" customHeight="1" x14ac:dyDescent="0.3">
      <c r="A171" s="33"/>
      <c r="B171" s="4"/>
      <c r="C171" s="11"/>
      <c r="D171" s="33"/>
      <c r="E171" s="33"/>
      <c r="F171" s="33"/>
      <c r="G171" s="32"/>
      <c r="H171" s="33"/>
      <c r="I171" s="33"/>
      <c r="J171" s="83"/>
      <c r="K171" s="33"/>
      <c r="L171" s="83"/>
    </row>
    <row r="172" spans="1:12" ht="15.75" customHeight="1" x14ac:dyDescent="0.3">
      <c r="A172" s="33"/>
      <c r="B172" s="4"/>
      <c r="C172" s="11"/>
      <c r="D172" s="33"/>
      <c r="E172" s="33"/>
      <c r="F172" s="33"/>
      <c r="G172" s="32"/>
      <c r="H172" s="13"/>
      <c r="I172" s="11"/>
      <c r="J172" s="83"/>
      <c r="K172" s="33"/>
      <c r="L172" s="83"/>
    </row>
    <row r="173" spans="1:12" ht="15.75" customHeight="1" x14ac:dyDescent="0.3">
      <c r="A173" s="33"/>
      <c r="B173" s="4"/>
      <c r="C173" s="58" t="s">
        <v>107</v>
      </c>
      <c r="D173" s="85"/>
      <c r="E173" s="85"/>
      <c r="F173" s="85"/>
      <c r="G173" s="86"/>
      <c r="H173" s="13"/>
      <c r="I173" s="11"/>
      <c r="J173" s="60"/>
      <c r="K173" s="60"/>
      <c r="L173" s="79"/>
    </row>
    <row r="174" spans="1:12" ht="15.75" customHeight="1" x14ac:dyDescent="0.3">
      <c r="A174" s="33"/>
      <c r="B174" s="4"/>
      <c r="C174" s="11" t="s">
        <v>82</v>
      </c>
      <c r="D174" s="55"/>
      <c r="E174" s="55"/>
      <c r="F174" s="55"/>
      <c r="G174" s="56"/>
      <c r="H174" s="13"/>
      <c r="I174" s="11"/>
      <c r="J174" s="47">
        <f>J74</f>
        <v>2810.06</v>
      </c>
      <c r="K174" s="60"/>
      <c r="L174" s="47">
        <f>L74</f>
        <v>26976.6</v>
      </c>
    </row>
    <row r="175" spans="1:12" ht="15.75" customHeight="1" x14ac:dyDescent="0.3">
      <c r="A175" s="33"/>
      <c r="B175" s="4"/>
      <c r="C175" s="11" t="s">
        <v>83</v>
      </c>
      <c r="D175" s="55"/>
      <c r="E175" s="55"/>
      <c r="F175" s="55"/>
      <c r="G175" s="56"/>
      <c r="H175" s="33"/>
      <c r="I175" s="33"/>
      <c r="J175" s="47"/>
      <c r="K175" s="60"/>
      <c r="L175" s="47"/>
    </row>
    <row r="176" spans="1:12" ht="15.75" customHeight="1" x14ac:dyDescent="0.3">
      <c r="A176" s="33"/>
      <c r="B176" s="4"/>
      <c r="C176" s="11" t="s">
        <v>108</v>
      </c>
      <c r="D176" s="33"/>
      <c r="E176" s="33"/>
      <c r="F176" s="33"/>
      <c r="G176" s="116">
        <f>G40</f>
        <v>4.1399999999999997</v>
      </c>
      <c r="H176" s="33"/>
      <c r="I176" s="33"/>
      <c r="J176" s="33"/>
      <c r="K176" s="33"/>
      <c r="L176" s="33"/>
    </row>
    <row r="177" spans="1:12" ht="15.75" customHeight="1" x14ac:dyDescent="0.3">
      <c r="A177" s="33"/>
      <c r="B177" s="4"/>
      <c r="C177" s="11" t="s">
        <v>109</v>
      </c>
      <c r="D177" s="33"/>
      <c r="E177" s="33"/>
      <c r="F177" s="33"/>
      <c r="G177" s="116">
        <f>G41</f>
        <v>0.04</v>
      </c>
      <c r="H177" s="33"/>
      <c r="I177" s="33"/>
      <c r="J177" s="33"/>
      <c r="K177" s="33"/>
      <c r="L177" s="33"/>
    </row>
    <row r="178" spans="1:12" ht="15.75" customHeight="1" x14ac:dyDescent="0.3">
      <c r="A178" s="33"/>
      <c r="B178" s="4"/>
      <c r="C178" s="11"/>
      <c r="D178" s="33"/>
      <c r="E178" s="33"/>
      <c r="F178" s="33"/>
      <c r="G178" s="32"/>
      <c r="H178" s="33"/>
      <c r="I178" s="33"/>
      <c r="J178" s="33"/>
      <c r="K178" s="33"/>
      <c r="L178" s="33"/>
    </row>
    <row r="179" spans="1:12" ht="15.75" customHeight="1" x14ac:dyDescent="0.3">
      <c r="A179" s="33"/>
      <c r="B179" s="4"/>
      <c r="C179" s="11"/>
      <c r="D179" s="33"/>
      <c r="E179" s="33"/>
      <c r="F179" s="33"/>
      <c r="G179" s="32"/>
      <c r="H179" s="33"/>
      <c r="I179" s="33"/>
      <c r="J179" s="33"/>
      <c r="K179" s="33"/>
      <c r="L179" s="33"/>
    </row>
    <row r="180" spans="1:12" ht="15.75" customHeight="1" x14ac:dyDescent="0.3">
      <c r="A180" s="3"/>
      <c r="B180" s="4" t="s">
        <v>110</v>
      </c>
      <c r="C180" s="119"/>
      <c r="D180" s="120"/>
      <c r="E180" s="120"/>
      <c r="F180" s="33"/>
      <c r="G180" s="32"/>
      <c r="H180" s="33"/>
      <c r="I180" s="33"/>
      <c r="J180" s="33"/>
      <c r="K180" s="33"/>
      <c r="L180" s="33"/>
    </row>
    <row r="181" spans="1:12" ht="15.75" customHeight="1" x14ac:dyDescent="0.3">
      <c r="A181" s="33"/>
      <c r="B181" s="4"/>
      <c r="C181" s="4"/>
      <c r="D181" s="11"/>
      <c r="E181" s="11"/>
      <c r="F181" s="33"/>
      <c r="G181" s="32"/>
      <c r="H181" s="33"/>
      <c r="I181" s="33"/>
      <c r="J181" s="33"/>
      <c r="K181" s="33"/>
      <c r="L181" s="33"/>
    </row>
    <row r="182" spans="1:12" ht="15.75" customHeight="1" x14ac:dyDescent="0.3">
      <c r="A182" s="3"/>
      <c r="B182" s="4" t="s">
        <v>111</v>
      </c>
      <c r="C182" s="119"/>
      <c r="D182" s="120"/>
      <c r="E182" s="120"/>
      <c r="F182" s="33"/>
      <c r="G182" s="32"/>
      <c r="H182" s="33"/>
      <c r="I182" s="33"/>
      <c r="J182" s="33"/>
      <c r="K182" s="33"/>
      <c r="L182" s="33"/>
    </row>
    <row r="183" spans="1:12" ht="15.75" customHeight="1" x14ac:dyDescent="0.3">
      <c r="A183" s="33"/>
      <c r="B183" s="4"/>
      <c r="C183" s="4"/>
      <c r="D183" s="11"/>
      <c r="E183" s="11"/>
      <c r="F183" s="33"/>
      <c r="G183" s="32"/>
      <c r="H183" s="33"/>
      <c r="I183" s="33"/>
      <c r="J183" s="33"/>
      <c r="K183" s="33"/>
      <c r="L183" s="33"/>
    </row>
    <row r="184" spans="1:12" ht="15.75" customHeight="1" x14ac:dyDescent="0.3">
      <c r="A184" s="33"/>
      <c r="B184" s="4"/>
      <c r="C184" s="33"/>
      <c r="D184" s="33"/>
      <c r="E184" s="33"/>
      <c r="F184" s="33"/>
      <c r="G184" s="32"/>
      <c r="H184" s="13"/>
      <c r="I184" s="11"/>
      <c r="J184" s="33"/>
      <c r="K184" s="33"/>
      <c r="L184" s="33"/>
    </row>
    <row r="185" spans="1:12" ht="15.75" customHeight="1" x14ac:dyDescent="0.3">
      <c r="A185" s="33"/>
      <c r="B185" s="4"/>
      <c r="C185" s="4"/>
      <c r="D185" s="55"/>
      <c r="E185" s="55"/>
      <c r="F185" s="55"/>
      <c r="G185" s="56"/>
      <c r="H185" s="13"/>
      <c r="I185" s="11"/>
      <c r="J185" s="47"/>
      <c r="K185" s="11"/>
      <c r="L185" s="93"/>
    </row>
    <row r="186" spans="1:12" ht="16.5" x14ac:dyDescent="0.25">
      <c r="A186" s="3"/>
      <c r="B186" s="4"/>
      <c r="C186" s="4"/>
      <c r="D186" s="11"/>
      <c r="E186" s="11"/>
      <c r="F186" s="11"/>
      <c r="G186" s="12"/>
      <c r="H186" s="13"/>
      <c r="I186" s="11"/>
      <c r="J186" s="13"/>
      <c r="K186" s="11"/>
      <c r="L186" s="8"/>
    </row>
    <row r="187" spans="1:12" ht="16.5" x14ac:dyDescent="0.3">
      <c r="A187" s="33"/>
      <c r="B187" s="4"/>
      <c r="C187" s="4"/>
      <c r="D187" s="11"/>
      <c r="E187" s="11"/>
      <c r="F187" s="11"/>
      <c r="G187" s="12"/>
      <c r="H187" s="13"/>
      <c r="I187" s="11"/>
      <c r="J187" s="13"/>
      <c r="K187" s="11"/>
      <c r="L187" s="8"/>
    </row>
    <row r="188" spans="1:12" ht="16.5" x14ac:dyDescent="0.3">
      <c r="A188" s="33"/>
      <c r="B188" s="4"/>
      <c r="C188" s="33"/>
      <c r="D188" s="33"/>
      <c r="E188" s="33"/>
      <c r="F188" s="11"/>
      <c r="G188" s="12"/>
      <c r="H188" s="13"/>
      <c r="I188" s="11"/>
      <c r="J188" s="13"/>
      <c r="K188" s="11"/>
      <c r="L188" s="8"/>
    </row>
    <row r="189" spans="1:12" ht="16.5" x14ac:dyDescent="0.25">
      <c r="A189" s="1"/>
      <c r="B189" s="4"/>
      <c r="C189" s="1"/>
      <c r="D189" s="1"/>
      <c r="E189" s="1"/>
    </row>
    <row r="190" spans="1:12" ht="16.5" x14ac:dyDescent="0.25">
      <c r="A190" s="1"/>
      <c r="B190" s="4"/>
      <c r="C190" s="1"/>
      <c r="D190" s="1"/>
      <c r="E190" s="1"/>
    </row>
    <row r="191" spans="1:12" ht="16.5" x14ac:dyDescent="0.25">
      <c r="B191" s="4"/>
      <c r="C191" s="1"/>
      <c r="D191" s="1"/>
      <c r="E191" s="1"/>
    </row>
    <row r="192" spans="1:12" ht="16.5" x14ac:dyDescent="0.25">
      <c r="B192" s="4"/>
    </row>
    <row r="193" spans="2:2" ht="16.5" x14ac:dyDescent="0.25">
      <c r="B193" s="4"/>
    </row>
    <row r="194" spans="2:2" ht="16.5" x14ac:dyDescent="0.25">
      <c r="B194" s="4"/>
    </row>
    <row r="195" spans="2:2" ht="16.5" x14ac:dyDescent="0.25">
      <c r="B195" s="4"/>
    </row>
    <row r="196" spans="2:2" ht="16.5" x14ac:dyDescent="0.25">
      <c r="B196" s="4"/>
    </row>
    <row r="197" spans="2:2" ht="16.5" x14ac:dyDescent="0.25">
      <c r="B197" s="4"/>
    </row>
    <row r="198" spans="2:2" ht="16.5" x14ac:dyDescent="0.25">
      <c r="B198" s="4"/>
    </row>
    <row r="199" spans="2:2" ht="16.5" x14ac:dyDescent="0.25">
      <c r="B199" s="4"/>
    </row>
    <row r="200" spans="2:2" ht="16.5" x14ac:dyDescent="0.25">
      <c r="B200" s="4"/>
    </row>
    <row r="201" spans="2:2" ht="16.5" x14ac:dyDescent="0.25">
      <c r="B201" s="4"/>
    </row>
    <row r="202" spans="2:2" ht="16.5" x14ac:dyDescent="0.25">
      <c r="B202" s="4"/>
    </row>
    <row r="203" spans="2:2" ht="16.5" x14ac:dyDescent="0.25">
      <c r="B203" s="4"/>
    </row>
    <row r="204" spans="2:2" ht="16.5" x14ac:dyDescent="0.25">
      <c r="B204" s="4"/>
    </row>
    <row r="205" spans="2:2" ht="16.5" x14ac:dyDescent="0.25">
      <c r="B205" s="4"/>
    </row>
    <row r="206" spans="2:2" ht="16.5" x14ac:dyDescent="0.25">
      <c r="B206" s="4"/>
    </row>
    <row r="207" spans="2:2" ht="16.5" x14ac:dyDescent="0.25">
      <c r="B207" s="4"/>
    </row>
    <row r="208" spans="2:2" ht="16.5" x14ac:dyDescent="0.25">
      <c r="B208" s="4"/>
    </row>
    <row r="209" spans="2:2" ht="16.5" x14ac:dyDescent="0.25">
      <c r="B209" s="4"/>
    </row>
    <row r="210" spans="2:2" ht="16.5" x14ac:dyDescent="0.25">
      <c r="B210" s="4"/>
    </row>
    <row r="211" spans="2:2" ht="16.5" x14ac:dyDescent="0.25">
      <c r="B211" s="4"/>
    </row>
    <row r="212" spans="2:2" ht="16.5" x14ac:dyDescent="0.25">
      <c r="B212" s="4"/>
    </row>
    <row r="213" spans="2:2" ht="16.5" x14ac:dyDescent="0.25">
      <c r="B213" s="4"/>
    </row>
    <row r="214" spans="2:2" ht="16.5" x14ac:dyDescent="0.25">
      <c r="B214" s="4"/>
    </row>
    <row r="215" spans="2:2" ht="16.5" x14ac:dyDescent="0.25">
      <c r="B215" s="4"/>
    </row>
    <row r="216" spans="2:2" ht="16.5" x14ac:dyDescent="0.25">
      <c r="B216" s="4"/>
    </row>
    <row r="217" spans="2:2" ht="16.5" x14ac:dyDescent="0.25">
      <c r="B217" s="4"/>
    </row>
    <row r="218" spans="2:2" ht="16.5" x14ac:dyDescent="0.25">
      <c r="B218" s="4"/>
    </row>
    <row r="219" spans="2:2" ht="16.5" x14ac:dyDescent="0.25">
      <c r="B219" s="4"/>
    </row>
    <row r="220" spans="2:2" ht="16.5" x14ac:dyDescent="0.25">
      <c r="B220" s="4"/>
    </row>
    <row r="221" spans="2:2" ht="16.5" x14ac:dyDescent="0.25">
      <c r="B221" s="4"/>
    </row>
    <row r="222" spans="2:2" ht="16.5" x14ac:dyDescent="0.25">
      <c r="B222" s="4"/>
    </row>
    <row r="223" spans="2:2" ht="16.5" x14ac:dyDescent="0.25">
      <c r="B223" s="4"/>
    </row>
    <row r="224" spans="2:2" ht="16.5" x14ac:dyDescent="0.25">
      <c r="B224" s="4"/>
    </row>
    <row r="225" spans="2:2" ht="16.5" x14ac:dyDescent="0.25">
      <c r="B225" s="4"/>
    </row>
    <row r="226" spans="2:2" ht="16.5" x14ac:dyDescent="0.25">
      <c r="B226" s="4"/>
    </row>
    <row r="227" spans="2:2" ht="16.5" x14ac:dyDescent="0.25">
      <c r="B227" s="4"/>
    </row>
    <row r="228" spans="2:2" ht="16.5" x14ac:dyDescent="0.25">
      <c r="B228" s="4"/>
    </row>
    <row r="229" spans="2:2" ht="16.5" x14ac:dyDescent="0.25">
      <c r="B229" s="4"/>
    </row>
    <row r="230" spans="2:2" ht="16.5" x14ac:dyDescent="0.25">
      <c r="B230" s="4"/>
    </row>
    <row r="231" spans="2:2" ht="16.5" x14ac:dyDescent="0.25">
      <c r="B231" s="4"/>
    </row>
    <row r="232" spans="2:2" ht="16.5" x14ac:dyDescent="0.25">
      <c r="B232" s="4"/>
    </row>
    <row r="233" spans="2:2" ht="16.5" x14ac:dyDescent="0.25">
      <c r="B233" s="4"/>
    </row>
    <row r="234" spans="2:2" ht="16.5" x14ac:dyDescent="0.25">
      <c r="B234" s="4"/>
    </row>
    <row r="235" spans="2:2" ht="16.5" x14ac:dyDescent="0.25">
      <c r="B235" s="4"/>
    </row>
    <row r="236" spans="2:2" ht="16.5" x14ac:dyDescent="0.25">
      <c r="B236" s="4"/>
    </row>
    <row r="237" spans="2:2" ht="16.5" x14ac:dyDescent="0.25">
      <c r="B237" s="4"/>
    </row>
    <row r="238" spans="2:2" ht="16.5" x14ac:dyDescent="0.25">
      <c r="B238" s="4"/>
    </row>
    <row r="239" spans="2:2" ht="16.5" x14ac:dyDescent="0.25">
      <c r="B239" s="4"/>
    </row>
    <row r="240" spans="2:2" ht="16.5" x14ac:dyDescent="0.25">
      <c r="B240" s="4"/>
    </row>
    <row r="241" spans="2:2" ht="16.5" x14ac:dyDescent="0.25">
      <c r="B241" s="4"/>
    </row>
    <row r="242" spans="2:2" ht="16.5" x14ac:dyDescent="0.25">
      <c r="B242" s="4"/>
    </row>
    <row r="243" spans="2:2" ht="16.5" x14ac:dyDescent="0.25">
      <c r="B243" s="4"/>
    </row>
    <row r="244" spans="2:2" ht="16.5" x14ac:dyDescent="0.25">
      <c r="B244" s="4"/>
    </row>
    <row r="245" spans="2:2" ht="16.5" x14ac:dyDescent="0.25">
      <c r="B245" s="4"/>
    </row>
    <row r="246" spans="2:2" ht="16.5" x14ac:dyDescent="0.25">
      <c r="B246" s="4"/>
    </row>
    <row r="247" spans="2:2" ht="16.5" x14ac:dyDescent="0.25">
      <c r="B247" s="4"/>
    </row>
    <row r="248" spans="2:2" ht="16.5" x14ac:dyDescent="0.25">
      <c r="B248" s="4"/>
    </row>
    <row r="249" spans="2:2" ht="16.5" x14ac:dyDescent="0.25">
      <c r="B249" s="4"/>
    </row>
    <row r="250" spans="2:2" ht="16.5" x14ac:dyDescent="0.25">
      <c r="B250" s="4"/>
    </row>
    <row r="251" spans="2:2" ht="16.5" x14ac:dyDescent="0.25">
      <c r="B251" s="4"/>
    </row>
    <row r="252" spans="2:2" ht="16.5" x14ac:dyDescent="0.25">
      <c r="B252" s="4"/>
    </row>
    <row r="253" spans="2:2" ht="16.5" x14ac:dyDescent="0.25">
      <c r="B253" s="4"/>
    </row>
    <row r="254" spans="2:2" ht="16.5" x14ac:dyDescent="0.25">
      <c r="B254" s="4"/>
    </row>
    <row r="255" spans="2:2" ht="16.5" x14ac:dyDescent="0.25">
      <c r="B255" s="4"/>
    </row>
    <row r="256" spans="2:2" ht="16.5" x14ac:dyDescent="0.25">
      <c r="B256" s="4"/>
    </row>
    <row r="257" spans="2:2" ht="16.5" x14ac:dyDescent="0.25">
      <c r="B257" s="4"/>
    </row>
    <row r="258" spans="2:2" ht="16.5" x14ac:dyDescent="0.25">
      <c r="B258" s="4"/>
    </row>
    <row r="259" spans="2:2" ht="16.5" x14ac:dyDescent="0.25">
      <c r="B259" s="4"/>
    </row>
    <row r="260" spans="2:2" ht="16.5" x14ac:dyDescent="0.25">
      <c r="B260" s="4"/>
    </row>
    <row r="261" spans="2:2" ht="16.5" x14ac:dyDescent="0.25">
      <c r="B261" s="4"/>
    </row>
    <row r="262" spans="2:2" ht="16.5" x14ac:dyDescent="0.25">
      <c r="B262" s="4"/>
    </row>
    <row r="263" spans="2:2" ht="16.5" x14ac:dyDescent="0.25">
      <c r="B263" s="4"/>
    </row>
    <row r="264" spans="2:2" ht="16.5" x14ac:dyDescent="0.25">
      <c r="B264" s="4"/>
    </row>
    <row r="265" spans="2:2" ht="16.5" x14ac:dyDescent="0.25">
      <c r="B265" s="4"/>
    </row>
    <row r="266" spans="2:2" ht="16.5" x14ac:dyDescent="0.25">
      <c r="B266" s="4"/>
    </row>
    <row r="267" spans="2:2" ht="16.5" x14ac:dyDescent="0.25">
      <c r="B267" s="4"/>
    </row>
    <row r="268" spans="2:2" ht="16.5" x14ac:dyDescent="0.25">
      <c r="B268" s="4"/>
    </row>
    <row r="269" spans="2:2" ht="16.5" x14ac:dyDescent="0.25">
      <c r="B269" s="4"/>
    </row>
    <row r="270" spans="2:2" ht="16.5" x14ac:dyDescent="0.25">
      <c r="B270" s="4"/>
    </row>
    <row r="271" spans="2:2" ht="16.5" x14ac:dyDescent="0.25">
      <c r="B271" s="4"/>
    </row>
    <row r="272" spans="2:2" ht="16.5" x14ac:dyDescent="0.25">
      <c r="B272" s="4"/>
    </row>
    <row r="273" spans="2:2" ht="16.5" x14ac:dyDescent="0.25">
      <c r="B273" s="4"/>
    </row>
    <row r="274" spans="2:2" ht="16.5" x14ac:dyDescent="0.25">
      <c r="B274" s="4"/>
    </row>
    <row r="275" spans="2:2" ht="16.5" x14ac:dyDescent="0.25">
      <c r="B275" s="4"/>
    </row>
    <row r="276" spans="2:2" ht="16.5" x14ac:dyDescent="0.25">
      <c r="B276" s="4"/>
    </row>
    <row r="277" spans="2:2" ht="16.5" x14ac:dyDescent="0.25">
      <c r="B277" s="4"/>
    </row>
    <row r="278" spans="2:2" ht="16.5" x14ac:dyDescent="0.25">
      <c r="B278" s="4"/>
    </row>
    <row r="279" spans="2:2" ht="16.5" x14ac:dyDescent="0.25">
      <c r="B279" s="4"/>
    </row>
    <row r="280" spans="2:2" ht="16.5" x14ac:dyDescent="0.25">
      <c r="B280" s="4"/>
    </row>
    <row r="281" spans="2:2" ht="16.5" x14ac:dyDescent="0.25">
      <c r="B281" s="4"/>
    </row>
    <row r="282" spans="2:2" ht="16.5" x14ac:dyDescent="0.25">
      <c r="B282" s="4"/>
    </row>
    <row r="283" spans="2:2" ht="16.5" x14ac:dyDescent="0.25">
      <c r="B283" s="4"/>
    </row>
    <row r="284" spans="2:2" ht="16.5" x14ac:dyDescent="0.25">
      <c r="B284" s="4"/>
    </row>
    <row r="285" spans="2:2" ht="16.5" x14ac:dyDescent="0.25">
      <c r="B285" s="4"/>
    </row>
    <row r="286" spans="2:2" ht="16.5" x14ac:dyDescent="0.25">
      <c r="B286" s="4"/>
    </row>
    <row r="287" spans="2:2" ht="16.5" x14ac:dyDescent="0.25">
      <c r="B287" s="4"/>
    </row>
    <row r="288" spans="2:2" ht="16.5" x14ac:dyDescent="0.25">
      <c r="B288" s="4"/>
    </row>
    <row r="289" spans="2:2" ht="16.5" x14ac:dyDescent="0.25">
      <c r="B289" s="4"/>
    </row>
    <row r="290" spans="2:2" ht="16.5" x14ac:dyDescent="0.25">
      <c r="B290" s="4"/>
    </row>
    <row r="291" spans="2:2" ht="16.5" x14ac:dyDescent="0.25">
      <c r="B291" s="4"/>
    </row>
    <row r="292" spans="2:2" ht="16.5" x14ac:dyDescent="0.25">
      <c r="B292" s="4"/>
    </row>
    <row r="293" spans="2:2" ht="16.5" x14ac:dyDescent="0.25">
      <c r="B293" s="4"/>
    </row>
    <row r="294" spans="2:2" ht="16.5" x14ac:dyDescent="0.25">
      <c r="B294" s="4"/>
    </row>
    <row r="295" spans="2:2" ht="16.5" x14ac:dyDescent="0.25">
      <c r="B295" s="4"/>
    </row>
    <row r="296" spans="2:2" ht="16.5" x14ac:dyDescent="0.25">
      <c r="B296" s="4"/>
    </row>
    <row r="297" spans="2:2" ht="16.5" x14ac:dyDescent="0.25">
      <c r="B297" s="4"/>
    </row>
    <row r="298" spans="2:2" ht="16.5" x14ac:dyDescent="0.25">
      <c r="B298" s="4"/>
    </row>
    <row r="299" spans="2:2" ht="16.5" x14ac:dyDescent="0.25">
      <c r="B299" s="4"/>
    </row>
    <row r="300" spans="2:2" ht="16.5" x14ac:dyDescent="0.25">
      <c r="B300" s="4"/>
    </row>
    <row r="301" spans="2:2" ht="16.5" x14ac:dyDescent="0.25">
      <c r="B301" s="4"/>
    </row>
    <row r="302" spans="2:2" ht="16.5" x14ac:dyDescent="0.25">
      <c r="B302" s="4"/>
    </row>
    <row r="303" spans="2:2" ht="16.5" x14ac:dyDescent="0.25">
      <c r="B303" s="4"/>
    </row>
    <row r="304" spans="2:2" ht="16.5" x14ac:dyDescent="0.25">
      <c r="B304" s="4"/>
    </row>
    <row r="305" spans="2:2" ht="16.5" x14ac:dyDescent="0.25">
      <c r="B305" s="4"/>
    </row>
    <row r="306" spans="2:2" ht="16.5" x14ac:dyDescent="0.25">
      <c r="B306" s="4"/>
    </row>
    <row r="307" spans="2:2" ht="16.5" x14ac:dyDescent="0.25">
      <c r="B307" s="4"/>
    </row>
    <row r="308" spans="2:2" ht="16.5" x14ac:dyDescent="0.25">
      <c r="B308" s="4"/>
    </row>
    <row r="309" spans="2:2" ht="16.5" x14ac:dyDescent="0.25">
      <c r="B309" s="4"/>
    </row>
    <row r="310" spans="2:2" ht="16.5" x14ac:dyDescent="0.25">
      <c r="B310" s="4"/>
    </row>
    <row r="311" spans="2:2" ht="16.5" x14ac:dyDescent="0.25">
      <c r="B311" s="4"/>
    </row>
    <row r="312" spans="2:2" ht="16.5" x14ac:dyDescent="0.25">
      <c r="B312" s="4"/>
    </row>
    <row r="313" spans="2:2" ht="16.5" x14ac:dyDescent="0.25">
      <c r="B313" s="4"/>
    </row>
    <row r="314" spans="2:2" ht="16.5" x14ac:dyDescent="0.25">
      <c r="B314" s="4"/>
    </row>
    <row r="315" spans="2:2" ht="16.5" x14ac:dyDescent="0.25">
      <c r="B315" s="4"/>
    </row>
    <row r="316" spans="2:2" ht="16.5" x14ac:dyDescent="0.25">
      <c r="B316" s="4"/>
    </row>
    <row r="317" spans="2:2" ht="16.5" x14ac:dyDescent="0.25">
      <c r="B317" s="4"/>
    </row>
    <row r="318" spans="2:2" ht="16.5" x14ac:dyDescent="0.25">
      <c r="B318" s="4"/>
    </row>
    <row r="319" spans="2:2" ht="16.5" x14ac:dyDescent="0.25">
      <c r="B319" s="4"/>
    </row>
    <row r="320" spans="2:2" ht="16.5" x14ac:dyDescent="0.25">
      <c r="B320" s="4"/>
    </row>
    <row r="321" spans="2:2" ht="16.5" x14ac:dyDescent="0.25">
      <c r="B321" s="4"/>
    </row>
    <row r="322" spans="2:2" ht="16.5" x14ac:dyDescent="0.25">
      <c r="B322" s="4"/>
    </row>
    <row r="323" spans="2:2" ht="16.5" x14ac:dyDescent="0.25">
      <c r="B323" s="4"/>
    </row>
    <row r="324" spans="2:2" ht="16.5" x14ac:dyDescent="0.25">
      <c r="B324" s="4"/>
    </row>
    <row r="325" spans="2:2" ht="16.5" x14ac:dyDescent="0.25">
      <c r="B325" s="4"/>
    </row>
    <row r="326" spans="2:2" ht="16.5" x14ac:dyDescent="0.25">
      <c r="B326" s="4"/>
    </row>
    <row r="327" spans="2:2" ht="16.5" x14ac:dyDescent="0.25">
      <c r="B327" s="4"/>
    </row>
    <row r="328" spans="2:2" ht="16.5" x14ac:dyDescent="0.25">
      <c r="B328" s="4"/>
    </row>
    <row r="329" spans="2:2" ht="16.5" x14ac:dyDescent="0.25">
      <c r="B329" s="4"/>
    </row>
    <row r="330" spans="2:2" ht="16.5" x14ac:dyDescent="0.25">
      <c r="B330" s="4"/>
    </row>
    <row r="331" spans="2:2" ht="16.5" x14ac:dyDescent="0.25">
      <c r="B331" s="4"/>
    </row>
    <row r="332" spans="2:2" ht="16.5" x14ac:dyDescent="0.25">
      <c r="B332" s="4"/>
    </row>
    <row r="333" spans="2:2" ht="16.5" x14ac:dyDescent="0.25">
      <c r="B333" s="4"/>
    </row>
    <row r="334" spans="2:2" ht="16.5" x14ac:dyDescent="0.25">
      <c r="B334" s="4"/>
    </row>
    <row r="335" spans="2:2" ht="16.5" x14ac:dyDescent="0.25">
      <c r="B335" s="4"/>
    </row>
    <row r="336" spans="2:2" ht="16.5" x14ac:dyDescent="0.25">
      <c r="B336" s="4"/>
    </row>
    <row r="337" spans="2:2" ht="16.5" x14ac:dyDescent="0.25">
      <c r="B337" s="4"/>
    </row>
    <row r="338" spans="2:2" ht="16.5" x14ac:dyDescent="0.25">
      <c r="B338" s="4"/>
    </row>
    <row r="339" spans="2:2" ht="16.5" x14ac:dyDescent="0.25">
      <c r="B339" s="4"/>
    </row>
    <row r="340" spans="2:2" ht="16.5" x14ac:dyDescent="0.25">
      <c r="B340" s="4"/>
    </row>
    <row r="341" spans="2:2" ht="16.5" x14ac:dyDescent="0.25">
      <c r="B341" s="4"/>
    </row>
    <row r="342" spans="2:2" ht="16.5" x14ac:dyDescent="0.25">
      <c r="B342" s="4"/>
    </row>
    <row r="343" spans="2:2" ht="16.5" x14ac:dyDescent="0.25">
      <c r="B343" s="4"/>
    </row>
    <row r="344" spans="2:2" ht="16.5" x14ac:dyDescent="0.25">
      <c r="B344" s="4"/>
    </row>
    <row r="345" spans="2:2" ht="16.5" x14ac:dyDescent="0.25">
      <c r="B345" s="4"/>
    </row>
    <row r="346" spans="2:2" ht="16.5" x14ac:dyDescent="0.25">
      <c r="B346" s="4"/>
    </row>
    <row r="347" spans="2:2" ht="16.5" x14ac:dyDescent="0.25">
      <c r="B347" s="4"/>
    </row>
    <row r="348" spans="2:2" ht="16.5" x14ac:dyDescent="0.25">
      <c r="B348" s="4"/>
    </row>
    <row r="349" spans="2:2" ht="16.5" x14ac:dyDescent="0.25">
      <c r="B349" s="4"/>
    </row>
    <row r="350" spans="2:2" ht="16.5" x14ac:dyDescent="0.25">
      <c r="B350" s="4"/>
    </row>
    <row r="351" spans="2:2" ht="16.5" x14ac:dyDescent="0.25">
      <c r="B351" s="4"/>
    </row>
    <row r="352" spans="2:2" ht="16.5" x14ac:dyDescent="0.25">
      <c r="B352" s="4"/>
    </row>
    <row r="353" spans="2:2" ht="16.5" x14ac:dyDescent="0.25">
      <c r="B353" s="4"/>
    </row>
    <row r="354" spans="2:2" ht="16.5" x14ac:dyDescent="0.25">
      <c r="B354" s="4"/>
    </row>
    <row r="355" spans="2:2" ht="16.5" x14ac:dyDescent="0.25">
      <c r="B355" s="4"/>
    </row>
    <row r="356" spans="2:2" ht="16.5" x14ac:dyDescent="0.25">
      <c r="B356" s="4"/>
    </row>
    <row r="357" spans="2:2" ht="16.5" x14ac:dyDescent="0.25">
      <c r="B357" s="4"/>
    </row>
    <row r="358" spans="2:2" ht="16.5" x14ac:dyDescent="0.25">
      <c r="B358" s="4"/>
    </row>
    <row r="359" spans="2:2" ht="16.5" x14ac:dyDescent="0.25">
      <c r="B359" s="4"/>
    </row>
    <row r="360" spans="2:2" ht="16.5" x14ac:dyDescent="0.25">
      <c r="B360" s="4"/>
    </row>
    <row r="361" spans="2:2" ht="16.5" x14ac:dyDescent="0.25">
      <c r="B361" s="4"/>
    </row>
    <row r="362" spans="2:2" ht="16.5" x14ac:dyDescent="0.25">
      <c r="B362" s="4"/>
    </row>
    <row r="363" spans="2:2" ht="16.5" x14ac:dyDescent="0.25">
      <c r="B363" s="4"/>
    </row>
    <row r="364" spans="2:2" ht="16.5" x14ac:dyDescent="0.25">
      <c r="B364" s="4"/>
    </row>
    <row r="365" spans="2:2" ht="16.5" x14ac:dyDescent="0.25">
      <c r="B365" s="4"/>
    </row>
    <row r="366" spans="2:2" ht="16.5" x14ac:dyDescent="0.25">
      <c r="B366" s="4"/>
    </row>
    <row r="367" spans="2:2" ht="16.5" x14ac:dyDescent="0.25">
      <c r="B367" s="4"/>
    </row>
    <row r="368" spans="2:2" ht="16.5" x14ac:dyDescent="0.25">
      <c r="B368" s="4"/>
    </row>
    <row r="369" spans="2:2" ht="16.5" x14ac:dyDescent="0.25">
      <c r="B369" s="4"/>
    </row>
    <row r="370" spans="2:2" ht="16.5" x14ac:dyDescent="0.25">
      <c r="B370" s="4"/>
    </row>
    <row r="371" spans="2:2" ht="16.5" x14ac:dyDescent="0.25">
      <c r="B371" s="4"/>
    </row>
    <row r="372" spans="2:2" ht="16.5" x14ac:dyDescent="0.25">
      <c r="B372" s="4"/>
    </row>
    <row r="373" spans="2:2" ht="16.5" x14ac:dyDescent="0.25">
      <c r="B373" s="4"/>
    </row>
    <row r="374" spans="2:2" ht="16.5" x14ac:dyDescent="0.25">
      <c r="B374" s="4"/>
    </row>
    <row r="375" spans="2:2" ht="16.5" x14ac:dyDescent="0.25">
      <c r="B375" s="4"/>
    </row>
    <row r="376" spans="2:2" ht="16.5" x14ac:dyDescent="0.25">
      <c r="B376" s="4"/>
    </row>
    <row r="377" spans="2:2" ht="16.5" x14ac:dyDescent="0.25">
      <c r="B377" s="4"/>
    </row>
    <row r="378" spans="2:2" ht="16.5" x14ac:dyDescent="0.25">
      <c r="B378" s="4"/>
    </row>
    <row r="379" spans="2:2" ht="16.5" x14ac:dyDescent="0.25">
      <c r="B379" s="4"/>
    </row>
    <row r="380" spans="2:2" ht="16.5" x14ac:dyDescent="0.25">
      <c r="B380" s="4"/>
    </row>
    <row r="381" spans="2:2" ht="16.5" x14ac:dyDescent="0.25">
      <c r="B381" s="4"/>
    </row>
    <row r="382" spans="2:2" ht="16.5" x14ac:dyDescent="0.25">
      <c r="B382" s="4"/>
    </row>
    <row r="383" spans="2:2" ht="16.5" x14ac:dyDescent="0.25">
      <c r="B383" s="4"/>
    </row>
    <row r="384" spans="2:2" ht="16.5" x14ac:dyDescent="0.25">
      <c r="B384" s="4"/>
    </row>
    <row r="385" spans="2:2" ht="16.5" x14ac:dyDescent="0.25">
      <c r="B385" s="4"/>
    </row>
    <row r="386" spans="2:2" ht="16.5" x14ac:dyDescent="0.25">
      <c r="B386" s="4"/>
    </row>
    <row r="387" spans="2:2" ht="16.5" x14ac:dyDescent="0.25">
      <c r="B387" s="4"/>
    </row>
    <row r="388" spans="2:2" ht="16.5" x14ac:dyDescent="0.25">
      <c r="B388" s="4"/>
    </row>
    <row r="389" spans="2:2" ht="16.5" x14ac:dyDescent="0.25">
      <c r="B389" s="4"/>
    </row>
    <row r="390" spans="2:2" ht="16.5" x14ac:dyDescent="0.25">
      <c r="B390" s="4"/>
    </row>
    <row r="391" spans="2:2" ht="16.5" x14ac:dyDescent="0.25">
      <c r="B391" s="4"/>
    </row>
    <row r="392" spans="2:2" ht="16.5" x14ac:dyDescent="0.25">
      <c r="B392" s="4"/>
    </row>
    <row r="393" spans="2:2" ht="16.5" x14ac:dyDescent="0.25">
      <c r="B393" s="4"/>
    </row>
    <row r="394" spans="2:2" ht="16.5" x14ac:dyDescent="0.25">
      <c r="B394" s="4"/>
    </row>
    <row r="395" spans="2:2" ht="16.5" x14ac:dyDescent="0.25">
      <c r="B395" s="4"/>
    </row>
    <row r="396" spans="2:2" ht="16.5" x14ac:dyDescent="0.25">
      <c r="B396" s="4"/>
    </row>
    <row r="397" spans="2:2" ht="16.5" x14ac:dyDescent="0.25">
      <c r="B397" s="4"/>
    </row>
    <row r="398" spans="2:2" ht="16.5" x14ac:dyDescent="0.25">
      <c r="B398" s="4"/>
    </row>
    <row r="399" spans="2:2" ht="16.5" x14ac:dyDescent="0.25">
      <c r="B399" s="4"/>
    </row>
    <row r="400" spans="2:2" ht="16.5" x14ac:dyDescent="0.25">
      <c r="B400" s="4"/>
    </row>
    <row r="401" spans="2:2" ht="16.5" x14ac:dyDescent="0.25">
      <c r="B401" s="4"/>
    </row>
    <row r="402" spans="2:2" ht="16.5" x14ac:dyDescent="0.25">
      <c r="B402" s="4"/>
    </row>
    <row r="403" spans="2:2" ht="16.5" x14ac:dyDescent="0.25">
      <c r="B403" s="4"/>
    </row>
    <row r="404" spans="2:2" ht="16.5" x14ac:dyDescent="0.25">
      <c r="B404" s="4"/>
    </row>
    <row r="405" spans="2:2" ht="16.5" x14ac:dyDescent="0.25">
      <c r="B405" s="4"/>
    </row>
    <row r="406" spans="2:2" ht="16.5" x14ac:dyDescent="0.25">
      <c r="B406" s="4"/>
    </row>
    <row r="407" spans="2:2" ht="16.5" x14ac:dyDescent="0.25">
      <c r="B407" s="4"/>
    </row>
    <row r="408" spans="2:2" ht="16.5" x14ac:dyDescent="0.25">
      <c r="B408" s="4"/>
    </row>
    <row r="409" spans="2:2" ht="16.5" x14ac:dyDescent="0.25">
      <c r="B409" s="4"/>
    </row>
    <row r="410" spans="2:2" ht="16.5" x14ac:dyDescent="0.25">
      <c r="B410" s="4"/>
    </row>
    <row r="411" spans="2:2" ht="16.5" x14ac:dyDescent="0.25">
      <c r="B411" s="4"/>
    </row>
    <row r="412" spans="2:2" ht="16.5" x14ac:dyDescent="0.25">
      <c r="B412" s="4"/>
    </row>
    <row r="413" spans="2:2" ht="16.5" x14ac:dyDescent="0.25">
      <c r="B413" s="4"/>
    </row>
    <row r="414" spans="2:2" ht="16.5" x14ac:dyDescent="0.25">
      <c r="B414" s="4"/>
    </row>
    <row r="415" spans="2:2" ht="16.5" x14ac:dyDescent="0.25">
      <c r="B415" s="4"/>
    </row>
    <row r="416" spans="2:2" ht="16.5" x14ac:dyDescent="0.25">
      <c r="B416" s="4"/>
    </row>
    <row r="417" spans="2:2" ht="16.5" x14ac:dyDescent="0.25">
      <c r="B417" s="4"/>
    </row>
    <row r="418" spans="2:2" ht="16.5" x14ac:dyDescent="0.25">
      <c r="B418" s="4"/>
    </row>
    <row r="419" spans="2:2" ht="16.5" x14ac:dyDescent="0.25">
      <c r="B419" s="4"/>
    </row>
    <row r="420" spans="2:2" ht="16.5" x14ac:dyDescent="0.25">
      <c r="B420" s="4"/>
    </row>
    <row r="421" spans="2:2" ht="16.5" x14ac:dyDescent="0.25">
      <c r="B421" s="4"/>
    </row>
    <row r="422" spans="2:2" ht="16.5" x14ac:dyDescent="0.25">
      <c r="B422" s="4"/>
    </row>
    <row r="423" spans="2:2" ht="16.5" x14ac:dyDescent="0.25">
      <c r="B423" s="4"/>
    </row>
    <row r="424" spans="2:2" ht="16.5" x14ac:dyDescent="0.25">
      <c r="B424" s="4"/>
    </row>
    <row r="425" spans="2:2" ht="16.5" x14ac:dyDescent="0.25">
      <c r="B425" s="4"/>
    </row>
    <row r="426" spans="2:2" ht="16.5" x14ac:dyDescent="0.25">
      <c r="B426" s="4"/>
    </row>
    <row r="427" spans="2:2" ht="16.5" x14ac:dyDescent="0.25">
      <c r="B427" s="4"/>
    </row>
    <row r="428" spans="2:2" ht="16.5" x14ac:dyDescent="0.25">
      <c r="B428" s="4"/>
    </row>
    <row r="429" spans="2:2" ht="16.5" x14ac:dyDescent="0.25">
      <c r="B429" s="4"/>
    </row>
    <row r="430" spans="2:2" ht="16.5" x14ac:dyDescent="0.25">
      <c r="B430" s="4"/>
    </row>
    <row r="431" spans="2:2" ht="16.5" x14ac:dyDescent="0.25">
      <c r="B431" s="4"/>
    </row>
    <row r="432" spans="2:2" ht="16.5" x14ac:dyDescent="0.25">
      <c r="B432" s="4"/>
    </row>
    <row r="433" spans="2:2" ht="16.5" x14ac:dyDescent="0.25">
      <c r="B433" s="4"/>
    </row>
    <row r="434" spans="2:2" ht="16.5" x14ac:dyDescent="0.25">
      <c r="B434" s="4"/>
    </row>
    <row r="435" spans="2:2" ht="16.5" x14ac:dyDescent="0.25">
      <c r="B435" s="4"/>
    </row>
    <row r="436" spans="2:2" ht="16.5" x14ac:dyDescent="0.25">
      <c r="B436" s="4"/>
    </row>
    <row r="437" spans="2:2" ht="16.5" x14ac:dyDescent="0.25">
      <c r="B437" s="4"/>
    </row>
    <row r="438" spans="2:2" ht="16.5" x14ac:dyDescent="0.25">
      <c r="B438" s="4"/>
    </row>
    <row r="439" spans="2:2" ht="16.5" x14ac:dyDescent="0.25">
      <c r="B439" s="4"/>
    </row>
    <row r="440" spans="2:2" ht="16.5" x14ac:dyDescent="0.25">
      <c r="B440" s="4"/>
    </row>
    <row r="441" spans="2:2" ht="16.5" x14ac:dyDescent="0.25">
      <c r="B441" s="4"/>
    </row>
    <row r="442" spans="2:2" ht="16.5" x14ac:dyDescent="0.25">
      <c r="B442" s="4"/>
    </row>
    <row r="443" spans="2:2" ht="16.5" x14ac:dyDescent="0.25">
      <c r="B443" s="4"/>
    </row>
    <row r="444" spans="2:2" ht="16.5" x14ac:dyDescent="0.25">
      <c r="B444" s="4"/>
    </row>
    <row r="445" spans="2:2" ht="16.5" x14ac:dyDescent="0.25">
      <c r="B445" s="4"/>
    </row>
    <row r="446" spans="2:2" ht="16.5" x14ac:dyDescent="0.25">
      <c r="B446" s="4"/>
    </row>
    <row r="447" spans="2:2" ht="16.5" x14ac:dyDescent="0.25">
      <c r="B447" s="4"/>
    </row>
    <row r="448" spans="2:2" ht="16.5" x14ac:dyDescent="0.25">
      <c r="B448" s="4"/>
    </row>
    <row r="449" spans="2:2" ht="16.5" x14ac:dyDescent="0.25">
      <c r="B449" s="4"/>
    </row>
    <row r="450" spans="2:2" ht="16.5" x14ac:dyDescent="0.25">
      <c r="B450" s="4"/>
    </row>
    <row r="451" spans="2:2" ht="16.5" x14ac:dyDescent="0.25">
      <c r="B451" s="4"/>
    </row>
    <row r="452" spans="2:2" ht="16.5" x14ac:dyDescent="0.25">
      <c r="B452" s="4"/>
    </row>
    <row r="453" spans="2:2" ht="16.5" x14ac:dyDescent="0.25">
      <c r="B453" s="4"/>
    </row>
    <row r="454" spans="2:2" ht="16.5" x14ac:dyDescent="0.25">
      <c r="B454" s="4"/>
    </row>
    <row r="455" spans="2:2" ht="16.5" x14ac:dyDescent="0.25">
      <c r="B455" s="4"/>
    </row>
    <row r="456" spans="2:2" ht="16.5" x14ac:dyDescent="0.25">
      <c r="B456" s="4"/>
    </row>
    <row r="457" spans="2:2" ht="16.5" x14ac:dyDescent="0.25">
      <c r="B457" s="4"/>
    </row>
    <row r="458" spans="2:2" ht="16.5" x14ac:dyDescent="0.25">
      <c r="B458" s="4"/>
    </row>
    <row r="459" spans="2:2" ht="16.5" x14ac:dyDescent="0.25">
      <c r="B459" s="4"/>
    </row>
    <row r="460" spans="2:2" ht="16.5" x14ac:dyDescent="0.25">
      <c r="B460" s="4"/>
    </row>
    <row r="461" spans="2:2" ht="16.5" x14ac:dyDescent="0.25">
      <c r="B461" s="4"/>
    </row>
    <row r="462" spans="2:2" ht="16.5" x14ac:dyDescent="0.25">
      <c r="B462" s="4"/>
    </row>
    <row r="463" spans="2:2" ht="16.5" x14ac:dyDescent="0.25">
      <c r="B463" s="4"/>
    </row>
    <row r="464" spans="2:2" ht="16.5" x14ac:dyDescent="0.25">
      <c r="B464" s="4"/>
    </row>
    <row r="465" spans="2:2" ht="16.5" x14ac:dyDescent="0.25">
      <c r="B465" s="4"/>
    </row>
    <row r="466" spans="2:2" ht="16.5" x14ac:dyDescent="0.25">
      <c r="B466" s="4"/>
    </row>
    <row r="467" spans="2:2" ht="16.5" x14ac:dyDescent="0.25">
      <c r="B467" s="4"/>
    </row>
    <row r="468" spans="2:2" ht="16.5" x14ac:dyDescent="0.25">
      <c r="B468" s="4"/>
    </row>
    <row r="469" spans="2:2" ht="16.5" x14ac:dyDescent="0.25">
      <c r="B469" s="4"/>
    </row>
    <row r="470" spans="2:2" ht="16.5" x14ac:dyDescent="0.25">
      <c r="B470" s="4"/>
    </row>
    <row r="471" spans="2:2" ht="16.5" x14ac:dyDescent="0.25">
      <c r="B471" s="4"/>
    </row>
    <row r="472" spans="2:2" ht="16.5" x14ac:dyDescent="0.25">
      <c r="B472" s="4"/>
    </row>
    <row r="473" spans="2:2" ht="16.5" x14ac:dyDescent="0.25">
      <c r="B473" s="4"/>
    </row>
    <row r="474" spans="2:2" ht="16.5" x14ac:dyDescent="0.25">
      <c r="B474" s="4"/>
    </row>
    <row r="475" spans="2:2" ht="16.5" x14ac:dyDescent="0.25">
      <c r="B475" s="4"/>
    </row>
    <row r="476" spans="2:2" ht="16.5" x14ac:dyDescent="0.25">
      <c r="B476" s="4"/>
    </row>
    <row r="477" spans="2:2" ht="16.5" x14ac:dyDescent="0.25">
      <c r="B477" s="4"/>
    </row>
    <row r="478" spans="2:2" ht="16.5" x14ac:dyDescent="0.25">
      <c r="B478" s="4"/>
    </row>
    <row r="479" spans="2:2" ht="16.5" x14ac:dyDescent="0.25">
      <c r="B479" s="4"/>
    </row>
    <row r="480" spans="2:2" ht="16.5" x14ac:dyDescent="0.25">
      <c r="B480" s="4"/>
    </row>
    <row r="481" spans="2:2" ht="16.5" x14ac:dyDescent="0.25">
      <c r="B481" s="4"/>
    </row>
    <row r="482" spans="2:2" ht="16.5" x14ac:dyDescent="0.25">
      <c r="B482" s="4"/>
    </row>
    <row r="483" spans="2:2" ht="16.5" x14ac:dyDescent="0.25">
      <c r="B483" s="4"/>
    </row>
    <row r="484" spans="2:2" ht="16.5" x14ac:dyDescent="0.25">
      <c r="B484" s="4"/>
    </row>
    <row r="485" spans="2:2" ht="16.5" x14ac:dyDescent="0.25">
      <c r="B485" s="4"/>
    </row>
    <row r="486" spans="2:2" ht="16.5" x14ac:dyDescent="0.25">
      <c r="B486" s="4"/>
    </row>
    <row r="487" spans="2:2" ht="16.5" x14ac:dyDescent="0.25">
      <c r="B487" s="4"/>
    </row>
    <row r="488" spans="2:2" ht="16.5" x14ac:dyDescent="0.25">
      <c r="B488" s="4"/>
    </row>
    <row r="489" spans="2:2" ht="16.5" x14ac:dyDescent="0.25">
      <c r="B489" s="4"/>
    </row>
    <row r="490" spans="2:2" ht="16.5" x14ac:dyDescent="0.25">
      <c r="B490" s="4"/>
    </row>
    <row r="491" spans="2:2" ht="16.5" x14ac:dyDescent="0.25">
      <c r="B491" s="4"/>
    </row>
    <row r="492" spans="2:2" ht="16.5" x14ac:dyDescent="0.25">
      <c r="B492" s="4"/>
    </row>
    <row r="493" spans="2:2" ht="16.5" x14ac:dyDescent="0.25">
      <c r="B493" s="4"/>
    </row>
    <row r="494" spans="2:2" ht="16.5" x14ac:dyDescent="0.25">
      <c r="B494" s="4"/>
    </row>
    <row r="495" spans="2:2" ht="16.5" x14ac:dyDescent="0.25">
      <c r="B495" s="4"/>
    </row>
    <row r="496" spans="2:2" ht="16.5" x14ac:dyDescent="0.25">
      <c r="B496" s="4"/>
    </row>
    <row r="497" spans="2:2" ht="16.5" x14ac:dyDescent="0.25">
      <c r="B497" s="4"/>
    </row>
    <row r="498" spans="2:2" ht="16.5" x14ac:dyDescent="0.25">
      <c r="B498" s="4"/>
    </row>
    <row r="499" spans="2:2" ht="16.5" x14ac:dyDescent="0.25">
      <c r="B499" s="4"/>
    </row>
    <row r="500" spans="2:2" ht="16.5" x14ac:dyDescent="0.25">
      <c r="B500" s="4"/>
    </row>
    <row r="501" spans="2:2" ht="16.5" x14ac:dyDescent="0.25">
      <c r="B501" s="4"/>
    </row>
    <row r="502" spans="2:2" ht="16.5" x14ac:dyDescent="0.25">
      <c r="B502" s="4"/>
    </row>
    <row r="503" spans="2:2" ht="16.5" x14ac:dyDescent="0.25">
      <c r="B503" s="4"/>
    </row>
    <row r="504" spans="2:2" ht="16.5" x14ac:dyDescent="0.25">
      <c r="B504" s="4"/>
    </row>
    <row r="505" spans="2:2" ht="16.5" x14ac:dyDescent="0.25">
      <c r="B505" s="4"/>
    </row>
    <row r="506" spans="2:2" ht="16.5" x14ac:dyDescent="0.25">
      <c r="B506" s="4"/>
    </row>
    <row r="507" spans="2:2" ht="16.5" x14ac:dyDescent="0.25">
      <c r="B507" s="4"/>
    </row>
    <row r="508" spans="2:2" ht="16.5" x14ac:dyDescent="0.25">
      <c r="B508" s="4"/>
    </row>
    <row r="509" spans="2:2" ht="16.5" x14ac:dyDescent="0.25">
      <c r="B509" s="4"/>
    </row>
    <row r="510" spans="2:2" ht="16.5" x14ac:dyDescent="0.25">
      <c r="B510" s="4"/>
    </row>
    <row r="511" spans="2:2" ht="16.5" x14ac:dyDescent="0.25">
      <c r="B511" s="4"/>
    </row>
    <row r="512" spans="2:2" ht="16.5" x14ac:dyDescent="0.25">
      <c r="B512" s="4"/>
    </row>
    <row r="513" spans="2:2" ht="16.5" x14ac:dyDescent="0.25">
      <c r="B513" s="4"/>
    </row>
    <row r="514" spans="2:2" ht="16.5" x14ac:dyDescent="0.25">
      <c r="B514" s="4"/>
    </row>
    <row r="515" spans="2:2" ht="16.5" x14ac:dyDescent="0.25">
      <c r="B515" s="4"/>
    </row>
    <row r="516" spans="2:2" ht="16.5" x14ac:dyDescent="0.25">
      <c r="B516" s="4"/>
    </row>
    <row r="517" spans="2:2" ht="16.5" x14ac:dyDescent="0.25">
      <c r="B517" s="4"/>
    </row>
    <row r="518" spans="2:2" ht="16.5" x14ac:dyDescent="0.25">
      <c r="B518" s="4"/>
    </row>
    <row r="519" spans="2:2" ht="16.5" x14ac:dyDescent="0.25">
      <c r="B519" s="4"/>
    </row>
    <row r="520" spans="2:2" ht="16.5" x14ac:dyDescent="0.25">
      <c r="B520" s="4"/>
    </row>
    <row r="521" spans="2:2" ht="16.5" x14ac:dyDescent="0.25">
      <c r="B521" s="4"/>
    </row>
    <row r="522" spans="2:2" ht="16.5" x14ac:dyDescent="0.25">
      <c r="B522" s="4"/>
    </row>
    <row r="523" spans="2:2" ht="16.5" x14ac:dyDescent="0.25">
      <c r="B523" s="4"/>
    </row>
    <row r="524" spans="2:2" ht="16.5" x14ac:dyDescent="0.25">
      <c r="B524" s="4"/>
    </row>
    <row r="525" spans="2:2" ht="16.5" x14ac:dyDescent="0.25">
      <c r="B525" s="4"/>
    </row>
    <row r="526" spans="2:2" ht="16.5" x14ac:dyDescent="0.25">
      <c r="B526" s="4"/>
    </row>
    <row r="527" spans="2:2" ht="16.5" x14ac:dyDescent="0.25">
      <c r="B527" s="4"/>
    </row>
    <row r="528" spans="2:2" ht="16.5" x14ac:dyDescent="0.25">
      <c r="B528" s="4"/>
    </row>
    <row r="529" spans="2:2" ht="16.5" x14ac:dyDescent="0.25">
      <c r="B529" s="4"/>
    </row>
    <row r="530" spans="2:2" ht="16.5" x14ac:dyDescent="0.25">
      <c r="B530" s="4"/>
    </row>
    <row r="531" spans="2:2" ht="16.5" x14ac:dyDescent="0.25">
      <c r="B531" s="4"/>
    </row>
    <row r="532" spans="2:2" ht="16.5" x14ac:dyDescent="0.25">
      <c r="B532" s="4"/>
    </row>
    <row r="533" spans="2:2" ht="16.5" x14ac:dyDescent="0.25">
      <c r="B533" s="4"/>
    </row>
    <row r="534" spans="2:2" ht="16.5" x14ac:dyDescent="0.25">
      <c r="B534" s="4"/>
    </row>
    <row r="535" spans="2:2" ht="16.5" x14ac:dyDescent="0.25">
      <c r="B535" s="4"/>
    </row>
    <row r="536" spans="2:2" ht="16.5" x14ac:dyDescent="0.25">
      <c r="B536" s="4"/>
    </row>
    <row r="537" spans="2:2" ht="16.5" x14ac:dyDescent="0.25">
      <c r="B537" s="4"/>
    </row>
    <row r="538" spans="2:2" ht="16.5" x14ac:dyDescent="0.25">
      <c r="B538" s="4"/>
    </row>
    <row r="539" spans="2:2" ht="16.5" x14ac:dyDescent="0.25">
      <c r="B539" s="4"/>
    </row>
    <row r="540" spans="2:2" ht="16.5" x14ac:dyDescent="0.25">
      <c r="B540" s="4"/>
    </row>
    <row r="541" spans="2:2" ht="16.5" x14ac:dyDescent="0.25">
      <c r="B541" s="4"/>
    </row>
    <row r="542" spans="2:2" ht="16.5" x14ac:dyDescent="0.25">
      <c r="B542" s="4"/>
    </row>
    <row r="543" spans="2:2" ht="16.5" x14ac:dyDescent="0.25">
      <c r="B543" s="4"/>
    </row>
    <row r="544" spans="2:2" ht="16.5" x14ac:dyDescent="0.25">
      <c r="B544" s="4"/>
    </row>
    <row r="545" spans="2:2" ht="16.5" x14ac:dyDescent="0.25">
      <c r="B545" s="4"/>
    </row>
    <row r="546" spans="2:2" ht="16.5" x14ac:dyDescent="0.25">
      <c r="B546" s="4"/>
    </row>
    <row r="547" spans="2:2" ht="16.5" x14ac:dyDescent="0.25">
      <c r="B547" s="4"/>
    </row>
    <row r="548" spans="2:2" ht="16.5" x14ac:dyDescent="0.25">
      <c r="B548" s="4"/>
    </row>
    <row r="549" spans="2:2" ht="16.5" x14ac:dyDescent="0.25">
      <c r="B549" s="4"/>
    </row>
    <row r="550" spans="2:2" ht="16.5" x14ac:dyDescent="0.25">
      <c r="B550" s="4"/>
    </row>
    <row r="551" spans="2:2" ht="16.5" x14ac:dyDescent="0.25">
      <c r="B551" s="4"/>
    </row>
    <row r="552" spans="2:2" ht="16.5" x14ac:dyDescent="0.25">
      <c r="B552" s="4"/>
    </row>
    <row r="553" spans="2:2" ht="16.5" x14ac:dyDescent="0.25">
      <c r="B553" s="4"/>
    </row>
    <row r="554" spans="2:2" ht="16.5" x14ac:dyDescent="0.25">
      <c r="B554" s="4"/>
    </row>
    <row r="555" spans="2:2" ht="16.5" x14ac:dyDescent="0.25">
      <c r="B555" s="4"/>
    </row>
    <row r="556" spans="2:2" ht="16.5" x14ac:dyDescent="0.25">
      <c r="B556" s="4"/>
    </row>
    <row r="557" spans="2:2" ht="16.5" x14ac:dyDescent="0.25">
      <c r="B557" s="4"/>
    </row>
    <row r="558" spans="2:2" ht="16.5" x14ac:dyDescent="0.25">
      <c r="B558" s="4"/>
    </row>
    <row r="559" spans="2:2" ht="16.5" x14ac:dyDescent="0.25">
      <c r="B559" s="4"/>
    </row>
    <row r="560" spans="2:2" ht="16.5" x14ac:dyDescent="0.25">
      <c r="B560" s="4"/>
    </row>
    <row r="561" spans="2:2" ht="16.5" x14ac:dyDescent="0.25">
      <c r="B561" s="4"/>
    </row>
    <row r="562" spans="2:2" ht="16.5" x14ac:dyDescent="0.25">
      <c r="B562" s="4"/>
    </row>
    <row r="563" spans="2:2" ht="16.5" x14ac:dyDescent="0.25">
      <c r="B563" s="4"/>
    </row>
    <row r="564" spans="2:2" ht="16.5" x14ac:dyDescent="0.25">
      <c r="B564" s="4"/>
    </row>
    <row r="565" spans="2:2" ht="16.5" x14ac:dyDescent="0.25">
      <c r="B565" s="4"/>
    </row>
    <row r="566" spans="2:2" ht="16.5" x14ac:dyDescent="0.25">
      <c r="B566" s="4"/>
    </row>
    <row r="567" spans="2:2" ht="16.5" x14ac:dyDescent="0.25">
      <c r="B567" s="4"/>
    </row>
    <row r="568" spans="2:2" ht="16.5" x14ac:dyDescent="0.25">
      <c r="B568" s="4"/>
    </row>
    <row r="569" spans="2:2" ht="16.5" x14ac:dyDescent="0.25">
      <c r="B569" s="4"/>
    </row>
    <row r="570" spans="2:2" ht="16.5" x14ac:dyDescent="0.25">
      <c r="B570" s="4"/>
    </row>
    <row r="571" spans="2:2" ht="16.5" x14ac:dyDescent="0.25">
      <c r="B571" s="4"/>
    </row>
    <row r="572" spans="2:2" ht="16.5" x14ac:dyDescent="0.25">
      <c r="B572" s="4"/>
    </row>
    <row r="573" spans="2:2" ht="16.5" x14ac:dyDescent="0.25">
      <c r="B573" s="4"/>
    </row>
    <row r="574" spans="2:2" ht="16.5" x14ac:dyDescent="0.25">
      <c r="B574" s="4"/>
    </row>
    <row r="575" spans="2:2" ht="16.5" x14ac:dyDescent="0.25">
      <c r="B575" s="4"/>
    </row>
    <row r="576" spans="2:2" ht="16.5" x14ac:dyDescent="0.25">
      <c r="B576" s="4"/>
    </row>
    <row r="577" spans="2:2" ht="16.5" x14ac:dyDescent="0.25">
      <c r="B577" s="4"/>
    </row>
    <row r="578" spans="2:2" ht="16.5" x14ac:dyDescent="0.25">
      <c r="B578" s="4"/>
    </row>
    <row r="579" spans="2:2" ht="16.5" x14ac:dyDescent="0.25">
      <c r="B579" s="4"/>
    </row>
    <row r="580" spans="2:2" ht="16.5" x14ac:dyDescent="0.25">
      <c r="B580" s="4"/>
    </row>
    <row r="581" spans="2:2" ht="16.5" x14ac:dyDescent="0.25">
      <c r="B581" s="4"/>
    </row>
    <row r="582" spans="2:2" ht="16.5" x14ac:dyDescent="0.25">
      <c r="B582" s="4"/>
    </row>
    <row r="583" spans="2:2" ht="16.5" x14ac:dyDescent="0.25">
      <c r="B583" s="4"/>
    </row>
    <row r="584" spans="2:2" ht="16.5" x14ac:dyDescent="0.25">
      <c r="B584" s="4"/>
    </row>
    <row r="585" spans="2:2" ht="16.5" x14ac:dyDescent="0.25">
      <c r="B585" s="4"/>
    </row>
    <row r="586" spans="2:2" ht="16.5" x14ac:dyDescent="0.25">
      <c r="B586" s="4"/>
    </row>
    <row r="587" spans="2:2" ht="16.5" x14ac:dyDescent="0.25">
      <c r="B587" s="4"/>
    </row>
    <row r="588" spans="2:2" ht="16.5" x14ac:dyDescent="0.25">
      <c r="B588" s="4"/>
    </row>
    <row r="589" spans="2:2" ht="16.5" x14ac:dyDescent="0.25">
      <c r="B589" s="4"/>
    </row>
    <row r="590" spans="2:2" ht="16.5" x14ac:dyDescent="0.25">
      <c r="B590" s="4"/>
    </row>
    <row r="591" spans="2:2" ht="16.5" x14ac:dyDescent="0.25">
      <c r="B591" s="4"/>
    </row>
    <row r="592" spans="2:2" ht="16.5" x14ac:dyDescent="0.25">
      <c r="B592" s="4"/>
    </row>
    <row r="593" spans="2:2" ht="16.5" x14ac:dyDescent="0.25">
      <c r="B593" s="4"/>
    </row>
    <row r="594" spans="2:2" ht="16.5" x14ac:dyDescent="0.25">
      <c r="B594" s="4"/>
    </row>
    <row r="595" spans="2:2" ht="16.5" x14ac:dyDescent="0.25">
      <c r="B595" s="4"/>
    </row>
    <row r="596" spans="2:2" ht="16.5" x14ac:dyDescent="0.25">
      <c r="B596" s="4"/>
    </row>
    <row r="597" spans="2:2" ht="16.5" x14ac:dyDescent="0.25">
      <c r="B597" s="4"/>
    </row>
    <row r="598" spans="2:2" ht="16.5" x14ac:dyDescent="0.25">
      <c r="B598" s="4"/>
    </row>
    <row r="599" spans="2:2" ht="16.5" x14ac:dyDescent="0.25">
      <c r="B599" s="4"/>
    </row>
    <row r="600" spans="2:2" ht="16.5" x14ac:dyDescent="0.25">
      <c r="B600" s="4"/>
    </row>
    <row r="601" spans="2:2" ht="16.5" x14ac:dyDescent="0.25">
      <c r="B601" s="4"/>
    </row>
    <row r="602" spans="2:2" ht="16.5" x14ac:dyDescent="0.25">
      <c r="B602" s="4"/>
    </row>
    <row r="603" spans="2:2" ht="16.5" x14ac:dyDescent="0.25">
      <c r="B603" s="4"/>
    </row>
    <row r="604" spans="2:2" ht="16.5" x14ac:dyDescent="0.25">
      <c r="B604" s="4"/>
    </row>
    <row r="605" spans="2:2" ht="16.5" x14ac:dyDescent="0.25">
      <c r="B605" s="4"/>
    </row>
    <row r="606" spans="2:2" ht="16.5" x14ac:dyDescent="0.25">
      <c r="B606" s="4"/>
    </row>
    <row r="607" spans="2:2" ht="16.5" x14ac:dyDescent="0.25">
      <c r="B607" s="4"/>
    </row>
    <row r="608" spans="2:2" ht="16.5" x14ac:dyDescent="0.25">
      <c r="B608" s="4"/>
    </row>
    <row r="609" spans="2:2" ht="16.5" x14ac:dyDescent="0.25">
      <c r="B609" s="4"/>
    </row>
    <row r="610" spans="2:2" ht="16.5" x14ac:dyDescent="0.25">
      <c r="B610" s="4"/>
    </row>
    <row r="611" spans="2:2" ht="16.5" x14ac:dyDescent="0.25">
      <c r="B611" s="4"/>
    </row>
    <row r="612" spans="2:2" ht="16.5" x14ac:dyDescent="0.25">
      <c r="B612" s="4"/>
    </row>
    <row r="613" spans="2:2" ht="16.5" x14ac:dyDescent="0.25">
      <c r="B613" s="4"/>
    </row>
    <row r="614" spans="2:2" ht="16.5" x14ac:dyDescent="0.25">
      <c r="B614" s="4"/>
    </row>
    <row r="615" spans="2:2" ht="16.5" x14ac:dyDescent="0.25">
      <c r="B615" s="4"/>
    </row>
    <row r="616" spans="2:2" ht="16.5" x14ac:dyDescent="0.25">
      <c r="B616" s="4"/>
    </row>
    <row r="617" spans="2:2" ht="16.5" x14ac:dyDescent="0.25">
      <c r="B617" s="4"/>
    </row>
    <row r="618" spans="2:2" ht="16.5" x14ac:dyDescent="0.25">
      <c r="B618" s="4"/>
    </row>
    <row r="619" spans="2:2" ht="16.5" x14ac:dyDescent="0.25">
      <c r="B619" s="4"/>
    </row>
    <row r="620" spans="2:2" ht="16.5" x14ac:dyDescent="0.25">
      <c r="B620" s="4"/>
    </row>
    <row r="621" spans="2:2" ht="16.5" x14ac:dyDescent="0.25">
      <c r="B621" s="4"/>
    </row>
    <row r="622" spans="2:2" ht="16.5" x14ac:dyDescent="0.25">
      <c r="B622" s="4"/>
    </row>
    <row r="623" spans="2:2" ht="16.5" x14ac:dyDescent="0.25">
      <c r="B623" s="4"/>
    </row>
    <row r="624" spans="2:2" ht="16.5" x14ac:dyDescent="0.25">
      <c r="B624" s="4"/>
    </row>
    <row r="625" spans="2:2" ht="16.5" x14ac:dyDescent="0.25">
      <c r="B625" s="4"/>
    </row>
    <row r="626" spans="2:2" ht="16.5" x14ac:dyDescent="0.25">
      <c r="B626" s="4"/>
    </row>
    <row r="627" spans="2:2" ht="16.5" x14ac:dyDescent="0.25">
      <c r="B627" s="4"/>
    </row>
    <row r="628" spans="2:2" ht="16.5" x14ac:dyDescent="0.25">
      <c r="B628" s="4"/>
    </row>
  </sheetData>
  <mergeCells count="95">
    <mergeCell ref="A1:E1"/>
    <mergeCell ref="F1:L1"/>
    <mergeCell ref="B10:K10"/>
    <mergeCell ref="B11:K11"/>
    <mergeCell ref="A13:L13"/>
    <mergeCell ref="B14:K14"/>
    <mergeCell ref="C18:L18"/>
    <mergeCell ref="C19:L19"/>
    <mergeCell ref="A2:E2"/>
    <mergeCell ref="F2:L2"/>
    <mergeCell ref="A4:L4"/>
    <mergeCell ref="B5:K5"/>
    <mergeCell ref="A7:L7"/>
    <mergeCell ref="B8:K8"/>
    <mergeCell ref="D21:L21"/>
    <mergeCell ref="J25:K25"/>
    <mergeCell ref="J26:K26"/>
    <mergeCell ref="A30:A31"/>
    <mergeCell ref="B30:B31"/>
    <mergeCell ref="C30:C31"/>
    <mergeCell ref="D30:D31"/>
    <mergeCell ref="E30:G30"/>
    <mergeCell ref="H30:J30"/>
    <mergeCell ref="K30:K31"/>
    <mergeCell ref="C54:G54"/>
    <mergeCell ref="C55:G55"/>
    <mergeCell ref="C56:G56"/>
    <mergeCell ref="C57:G57"/>
    <mergeCell ref="C59:G59"/>
    <mergeCell ref="C63:G63"/>
    <mergeCell ref="L30:L31"/>
    <mergeCell ref="A33:L33"/>
    <mergeCell ref="C50:G50"/>
    <mergeCell ref="C51:G51"/>
    <mergeCell ref="C52:G52"/>
    <mergeCell ref="C53:G53"/>
    <mergeCell ref="C79:G79"/>
    <mergeCell ref="C80:G80"/>
    <mergeCell ref="C81:G81"/>
    <mergeCell ref="C82:G82"/>
    <mergeCell ref="C83:G83"/>
    <mergeCell ref="C73:G73"/>
    <mergeCell ref="C74:G74"/>
    <mergeCell ref="C75:G75"/>
    <mergeCell ref="C64:G64"/>
    <mergeCell ref="C65:G65"/>
    <mergeCell ref="C66:G66"/>
    <mergeCell ref="C67:G67"/>
    <mergeCell ref="C71:G71"/>
    <mergeCell ref="C72:G72"/>
    <mergeCell ref="C90:G90"/>
    <mergeCell ref="C91:G91"/>
    <mergeCell ref="C92:G92"/>
    <mergeCell ref="C93:G93"/>
    <mergeCell ref="C100:G100"/>
    <mergeCell ref="C101:G101"/>
    <mergeCell ref="C84:G84"/>
    <mergeCell ref="C85:G85"/>
    <mergeCell ref="C86:G86"/>
    <mergeCell ref="C87:G87"/>
    <mergeCell ref="C88:G88"/>
    <mergeCell ref="C89:G89"/>
    <mergeCell ref="C108:G108"/>
    <mergeCell ref="C109:G109"/>
    <mergeCell ref="C110:G110"/>
    <mergeCell ref="C111:G111"/>
    <mergeCell ref="C112:G112"/>
    <mergeCell ref="C125:G125"/>
    <mergeCell ref="C102:G102"/>
    <mergeCell ref="C103:G103"/>
    <mergeCell ref="C104:G104"/>
    <mergeCell ref="C105:G105"/>
    <mergeCell ref="C106:G106"/>
    <mergeCell ref="C107:G107"/>
    <mergeCell ref="C134:G134"/>
    <mergeCell ref="C135:G135"/>
    <mergeCell ref="C136:G136"/>
    <mergeCell ref="C137:G137"/>
    <mergeCell ref="C138:G138"/>
    <mergeCell ref="C139:G139"/>
    <mergeCell ref="C128:G128"/>
    <mergeCell ref="C129:G129"/>
    <mergeCell ref="C130:G130"/>
    <mergeCell ref="C131:G131"/>
    <mergeCell ref="C132:G132"/>
    <mergeCell ref="C133:G133"/>
    <mergeCell ref="C160:G160"/>
    <mergeCell ref="C180:E180"/>
    <mergeCell ref="C182:E182"/>
    <mergeCell ref="C140:G140"/>
    <mergeCell ref="C154:G154"/>
    <mergeCell ref="C155:G155"/>
    <mergeCell ref="C156:G156"/>
    <mergeCell ref="C157:G157"/>
    <mergeCell ref="C159:G15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4"/>
  <sheetViews>
    <sheetView zoomScale="85" zoomScaleNormal="85" workbookViewId="0">
      <selection activeCell="N36" sqref="N36"/>
    </sheetView>
  </sheetViews>
  <sheetFormatPr defaultColWidth="9.140625" defaultRowHeight="12.75" x14ac:dyDescent="0.2"/>
  <cols>
    <col min="1" max="1" width="9.140625" style="101"/>
    <col min="2" max="2" width="31.42578125" style="101" customWidth="1"/>
    <col min="3" max="3" width="38.140625" style="101" customWidth="1"/>
    <col min="4" max="4" width="38.28515625" style="101" customWidth="1"/>
    <col min="5" max="7" width="9.140625" style="101"/>
    <col min="8" max="8" width="10" style="101" bestFit="1" customWidth="1"/>
    <col min="9" max="9" width="11.42578125" style="101" customWidth="1"/>
    <col min="10" max="16" width="9.140625" style="101"/>
    <col min="17" max="17" width="10" style="101" bestFit="1" customWidth="1"/>
    <col min="18" max="19" width="9.140625" style="101"/>
    <col min="20" max="20" width="12.140625" style="101" customWidth="1"/>
    <col min="21" max="21" width="10.85546875" style="101" customWidth="1"/>
    <col min="22" max="22" width="13.42578125" style="101" customWidth="1"/>
    <col min="23" max="23" width="14.7109375" style="101" customWidth="1"/>
    <col min="24" max="24" width="15.42578125" style="101" customWidth="1"/>
    <col min="25" max="25" width="10" style="101" customWidth="1"/>
    <col min="26" max="26" width="14.5703125" style="101" customWidth="1"/>
    <col min="27" max="16384" width="9.140625" style="101"/>
  </cols>
  <sheetData>
    <row r="1" spans="1:27" x14ac:dyDescent="0.2">
      <c r="A1" s="150"/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  <c r="Z1" s="150"/>
    </row>
    <row r="2" spans="1:27" x14ac:dyDescent="0.2">
      <c r="A2" s="151" t="s">
        <v>112</v>
      </c>
      <c r="B2" s="151"/>
      <c r="C2" s="151"/>
      <c r="D2" s="151"/>
      <c r="E2" s="151"/>
      <c r="F2" s="151"/>
      <c r="G2" s="151"/>
      <c r="H2" s="151"/>
      <c r="I2" s="151"/>
      <c r="J2" s="151"/>
      <c r="K2" s="151"/>
      <c r="L2" s="151"/>
      <c r="M2" s="151"/>
      <c r="N2" s="151"/>
      <c r="O2" s="151"/>
      <c r="P2" s="151"/>
      <c r="Q2" s="151"/>
      <c r="R2" s="151"/>
      <c r="S2" s="151"/>
      <c r="T2" s="151"/>
      <c r="U2" s="151"/>
      <c r="V2" s="151"/>
      <c r="W2" s="151"/>
      <c r="X2" s="151"/>
      <c r="Y2" s="151"/>
      <c r="Z2" s="151"/>
    </row>
    <row r="3" spans="1:27" x14ac:dyDescent="0.2">
      <c r="A3" s="102"/>
      <c r="B3" s="102"/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  <c r="Z3" s="102"/>
    </row>
    <row r="4" spans="1:27" ht="15" x14ac:dyDescent="0.2">
      <c r="A4" s="152" t="str">
        <f>'[1]Пример ЛС РИМ для ФГИС ЦС'!A14:L14</f>
        <v>Объект капитального строительства</v>
      </c>
      <c r="B4" s="153"/>
      <c r="C4" s="153"/>
      <c r="D4" s="153"/>
      <c r="E4" s="153"/>
      <c r="F4" s="153"/>
      <c r="G4" s="153"/>
      <c r="H4" s="153"/>
      <c r="I4" s="153"/>
      <c r="J4" s="153"/>
      <c r="K4" s="153"/>
      <c r="L4" s="153"/>
      <c r="M4" s="153"/>
      <c r="N4" s="153"/>
      <c r="O4" s="153"/>
      <c r="P4" s="153"/>
      <c r="Q4" s="153"/>
      <c r="R4" s="153"/>
      <c r="S4" s="153"/>
      <c r="T4" s="153"/>
      <c r="U4" s="153"/>
      <c r="V4" s="153"/>
      <c r="W4" s="153"/>
      <c r="X4" s="153"/>
      <c r="Y4" s="153"/>
      <c r="Z4" s="153"/>
    </row>
    <row r="5" spans="1:27" x14ac:dyDescent="0.2">
      <c r="A5" s="154" t="s">
        <v>113</v>
      </c>
      <c r="B5" s="154"/>
      <c r="C5" s="154"/>
      <c r="D5" s="154"/>
      <c r="E5" s="154"/>
      <c r="F5" s="154"/>
      <c r="G5" s="154"/>
      <c r="H5" s="154"/>
      <c r="I5" s="154"/>
      <c r="J5" s="154"/>
      <c r="K5" s="154"/>
      <c r="L5" s="154"/>
      <c r="M5" s="154"/>
      <c r="N5" s="154"/>
      <c r="O5" s="154"/>
      <c r="P5" s="154"/>
      <c r="Q5" s="154"/>
      <c r="R5" s="154"/>
      <c r="S5" s="154"/>
      <c r="T5" s="154"/>
      <c r="U5" s="154"/>
      <c r="V5" s="154"/>
      <c r="W5" s="154"/>
      <c r="X5" s="154"/>
      <c r="Y5" s="154"/>
      <c r="Z5" s="154"/>
    </row>
    <row r="6" spans="1:27" x14ac:dyDescent="0.2">
      <c r="A6" s="103"/>
    </row>
    <row r="9" spans="1:27" ht="48.75" customHeight="1" x14ac:dyDescent="0.2">
      <c r="A9" s="149" t="s">
        <v>114</v>
      </c>
      <c r="B9" s="149" t="s">
        <v>115</v>
      </c>
      <c r="C9" s="149" t="s">
        <v>116</v>
      </c>
      <c r="D9" s="149" t="s">
        <v>117</v>
      </c>
      <c r="E9" s="149" t="s">
        <v>118</v>
      </c>
      <c r="F9" s="149" t="s">
        <v>119</v>
      </c>
      <c r="G9" s="149" t="s">
        <v>120</v>
      </c>
      <c r="H9" s="149" t="s">
        <v>121</v>
      </c>
      <c r="I9" s="149" t="s">
        <v>122</v>
      </c>
      <c r="J9" s="149" t="s">
        <v>123</v>
      </c>
      <c r="K9" s="149" t="s">
        <v>124</v>
      </c>
      <c r="L9" s="149" t="s">
        <v>125</v>
      </c>
      <c r="M9" s="149" t="s">
        <v>126</v>
      </c>
      <c r="N9" s="149"/>
      <c r="O9" s="149" t="s">
        <v>127</v>
      </c>
      <c r="P9" s="149"/>
      <c r="Q9" s="149" t="s">
        <v>128</v>
      </c>
      <c r="R9" s="149"/>
      <c r="S9" s="149"/>
      <c r="T9" s="149" t="s">
        <v>129</v>
      </c>
      <c r="U9" s="149" t="s">
        <v>130</v>
      </c>
      <c r="V9" s="149" t="s">
        <v>131</v>
      </c>
      <c r="W9" s="149" t="s">
        <v>132</v>
      </c>
      <c r="X9" s="149" t="s">
        <v>133</v>
      </c>
      <c r="Y9" s="149" t="s">
        <v>134</v>
      </c>
      <c r="Z9" s="149" t="s">
        <v>135</v>
      </c>
      <c r="AA9" s="149" t="s">
        <v>136</v>
      </c>
    </row>
    <row r="10" spans="1:27" ht="147.75" customHeight="1" x14ac:dyDescent="0.2">
      <c r="A10" s="149"/>
      <c r="B10" s="149"/>
      <c r="C10" s="149"/>
      <c r="D10" s="149"/>
      <c r="E10" s="149"/>
      <c r="F10" s="149"/>
      <c r="G10" s="149"/>
      <c r="H10" s="149"/>
      <c r="I10" s="149"/>
      <c r="J10" s="149"/>
      <c r="K10" s="149"/>
      <c r="L10" s="149"/>
      <c r="M10" s="104" t="s">
        <v>61</v>
      </c>
      <c r="N10" s="104" t="s">
        <v>137</v>
      </c>
      <c r="O10" s="104" t="s">
        <v>61</v>
      </c>
      <c r="P10" s="104" t="s">
        <v>138</v>
      </c>
      <c r="Q10" s="104" t="s">
        <v>139</v>
      </c>
      <c r="R10" s="104" t="s">
        <v>61</v>
      </c>
      <c r="S10" s="104" t="s">
        <v>138</v>
      </c>
      <c r="T10" s="149"/>
      <c r="U10" s="149"/>
      <c r="V10" s="149"/>
      <c r="W10" s="149"/>
      <c r="X10" s="149"/>
      <c r="Y10" s="149"/>
      <c r="Z10" s="149"/>
      <c r="AA10" s="149"/>
    </row>
    <row r="11" spans="1:27" x14ac:dyDescent="0.2">
      <c r="A11" s="104">
        <v>1</v>
      </c>
      <c r="B11" s="104">
        <v>2</v>
      </c>
      <c r="C11" s="104">
        <v>3</v>
      </c>
      <c r="D11" s="104">
        <v>4</v>
      </c>
      <c r="E11" s="104">
        <v>5</v>
      </c>
      <c r="F11" s="104">
        <v>6</v>
      </c>
      <c r="G11" s="104">
        <v>7</v>
      </c>
      <c r="H11" s="104">
        <v>8</v>
      </c>
      <c r="I11" s="104">
        <v>9</v>
      </c>
      <c r="J11" s="104">
        <v>10</v>
      </c>
      <c r="K11" s="104">
        <v>11</v>
      </c>
      <c r="L11" s="104">
        <v>12</v>
      </c>
      <c r="M11" s="104">
        <v>13</v>
      </c>
      <c r="N11" s="104">
        <v>14</v>
      </c>
      <c r="O11" s="104">
        <v>15</v>
      </c>
      <c r="P11" s="104">
        <v>16</v>
      </c>
      <c r="Q11" s="104">
        <v>17</v>
      </c>
      <c r="R11" s="104">
        <v>18</v>
      </c>
      <c r="S11" s="104">
        <v>19</v>
      </c>
      <c r="T11" s="104">
        <v>20</v>
      </c>
      <c r="U11" s="104">
        <v>21</v>
      </c>
      <c r="V11" s="104">
        <v>22</v>
      </c>
      <c r="W11" s="104">
        <v>23</v>
      </c>
      <c r="X11" s="104">
        <v>24</v>
      </c>
      <c r="Y11" s="104">
        <v>25</v>
      </c>
      <c r="Z11" s="104">
        <v>26</v>
      </c>
      <c r="AA11" s="104">
        <v>27</v>
      </c>
    </row>
    <row r="12" spans="1:27" x14ac:dyDescent="0.2">
      <c r="A12" s="147" t="s">
        <v>140</v>
      </c>
      <c r="B12" s="147"/>
      <c r="C12" s="147"/>
      <c r="D12" s="105"/>
      <c r="E12" s="105"/>
      <c r="F12" s="105"/>
      <c r="G12" s="105"/>
      <c r="H12" s="105"/>
      <c r="I12" s="105"/>
      <c r="J12" s="105"/>
      <c r="K12" s="105"/>
      <c r="L12" s="105"/>
      <c r="M12" s="105"/>
      <c r="N12" s="105"/>
      <c r="O12" s="105"/>
      <c r="P12" s="105"/>
      <c r="Q12" s="105"/>
      <c r="R12" s="105"/>
      <c r="S12" s="105"/>
      <c r="T12" s="105"/>
      <c r="U12" s="105"/>
      <c r="V12" s="105"/>
      <c r="W12" s="105"/>
      <c r="X12" s="105"/>
      <c r="Y12" s="105"/>
      <c r="Z12" s="105"/>
      <c r="AA12" s="105"/>
    </row>
    <row r="13" spans="1:27" x14ac:dyDescent="0.2">
      <c r="A13" s="106" t="s">
        <v>53</v>
      </c>
      <c r="B13" s="105"/>
      <c r="C13" s="105"/>
      <c r="D13" s="105"/>
      <c r="E13" s="105"/>
      <c r="F13" s="105"/>
      <c r="G13" s="105"/>
      <c r="H13" s="105"/>
      <c r="I13" s="105"/>
      <c r="J13" s="105"/>
      <c r="K13" s="105"/>
      <c r="L13" s="105"/>
      <c r="M13" s="105"/>
      <c r="N13" s="105"/>
      <c r="O13" s="105"/>
      <c r="P13" s="105"/>
      <c r="Q13" s="105"/>
      <c r="R13" s="105"/>
      <c r="S13" s="105"/>
      <c r="T13" s="105"/>
      <c r="U13" s="105" t="s">
        <v>141</v>
      </c>
      <c r="V13" s="105"/>
      <c r="W13" s="105"/>
      <c r="X13" s="105"/>
      <c r="Y13" s="105"/>
      <c r="Z13" s="105"/>
      <c r="AA13" s="105"/>
    </row>
    <row r="14" spans="1:27" x14ac:dyDescent="0.2">
      <c r="A14" s="106" t="s">
        <v>142</v>
      </c>
      <c r="B14" s="105"/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  <c r="P14" s="105"/>
      <c r="Q14" s="105"/>
      <c r="R14" s="105"/>
      <c r="S14" s="105"/>
      <c r="T14" s="105"/>
      <c r="U14" s="105" t="s">
        <v>143</v>
      </c>
      <c r="V14" s="105"/>
      <c r="W14" s="105"/>
      <c r="X14" s="105"/>
      <c r="Y14" s="105"/>
      <c r="Z14" s="105"/>
      <c r="AA14" s="105"/>
    </row>
    <row r="15" spans="1:27" x14ac:dyDescent="0.2">
      <c r="A15" s="106" t="s">
        <v>144</v>
      </c>
      <c r="B15" s="105"/>
      <c r="C15" s="105"/>
      <c r="D15" s="105"/>
      <c r="E15" s="105"/>
      <c r="F15" s="105"/>
      <c r="G15" s="105"/>
      <c r="H15" s="105"/>
      <c r="I15" s="105"/>
      <c r="J15" s="105"/>
      <c r="K15" s="105"/>
      <c r="L15" s="105"/>
      <c r="M15" s="105"/>
      <c r="N15" s="105"/>
      <c r="O15" s="105"/>
      <c r="P15" s="105"/>
      <c r="Q15" s="105"/>
      <c r="R15" s="105"/>
      <c r="S15" s="105"/>
      <c r="T15" s="105"/>
      <c r="U15" s="105" t="s">
        <v>145</v>
      </c>
      <c r="V15" s="105"/>
      <c r="W15" s="105"/>
      <c r="X15" s="105"/>
      <c r="Y15" s="105"/>
      <c r="Z15" s="105"/>
      <c r="AA15" s="105"/>
    </row>
    <row r="16" spans="1:27" x14ac:dyDescent="0.2">
      <c r="A16" s="147" t="s">
        <v>146</v>
      </c>
      <c r="B16" s="147"/>
      <c r="C16" s="147"/>
      <c r="D16" s="105"/>
      <c r="E16" s="105"/>
      <c r="F16" s="105"/>
      <c r="G16" s="105"/>
      <c r="H16" s="105"/>
      <c r="I16" s="105"/>
      <c r="J16" s="105"/>
      <c r="K16" s="105"/>
      <c r="L16" s="105"/>
      <c r="M16" s="105"/>
      <c r="N16" s="105"/>
      <c r="O16" s="105"/>
      <c r="P16" s="105"/>
      <c r="Q16" s="105"/>
      <c r="R16" s="105"/>
      <c r="S16" s="105"/>
      <c r="T16" s="105"/>
      <c r="U16" s="105"/>
      <c r="V16" s="105"/>
      <c r="W16" s="105"/>
      <c r="X16" s="105"/>
      <c r="Y16" s="105"/>
      <c r="Z16" s="105"/>
      <c r="AA16" s="105"/>
    </row>
    <row r="17" spans="1:27" ht="39" x14ac:dyDescent="0.2">
      <c r="A17" s="106" t="s">
        <v>147</v>
      </c>
      <c r="B17" s="105" t="s">
        <v>148</v>
      </c>
      <c r="C17" s="105" t="s">
        <v>149</v>
      </c>
      <c r="D17" s="105" t="s">
        <v>149</v>
      </c>
      <c r="E17" s="104" t="s">
        <v>54</v>
      </c>
      <c r="F17" s="104" t="s">
        <v>54</v>
      </c>
      <c r="G17" s="107"/>
      <c r="H17" s="108">
        <v>12262.09</v>
      </c>
      <c r="I17" s="108" t="s">
        <v>160</v>
      </c>
      <c r="J17" s="108">
        <v>1.1000000000000001</v>
      </c>
      <c r="K17" s="109">
        <v>1</v>
      </c>
      <c r="L17" s="108">
        <f>ROUND(H17*J17*K17,2)</f>
        <v>13488.3</v>
      </c>
      <c r="M17" s="107"/>
      <c r="N17" s="107"/>
      <c r="O17" s="107"/>
      <c r="P17" s="107"/>
      <c r="Q17" s="107"/>
      <c r="R17" s="107"/>
      <c r="S17" s="107"/>
      <c r="T17" s="108">
        <f>L17</f>
        <v>13488.3</v>
      </c>
      <c r="U17" s="107"/>
      <c r="V17" s="107"/>
      <c r="W17" s="107"/>
      <c r="X17" s="107"/>
      <c r="Y17" s="107"/>
      <c r="Z17" s="107"/>
      <c r="AA17" s="107"/>
    </row>
    <row r="19" spans="1:27" ht="13.5" thickBot="1" x14ac:dyDescent="0.25">
      <c r="A19" s="110"/>
      <c r="B19" s="110" t="s">
        <v>110</v>
      </c>
      <c r="C19" s="111"/>
      <c r="D19" s="111"/>
      <c r="E19" s="110"/>
      <c r="F19" s="111"/>
      <c r="G19" s="112"/>
      <c r="H19" s="112"/>
      <c r="I19" s="112"/>
    </row>
    <row r="20" spans="1:27" ht="13.5" thickBot="1" x14ac:dyDescent="0.25">
      <c r="A20" s="110"/>
      <c r="B20" s="110"/>
      <c r="C20" s="113" t="s">
        <v>150</v>
      </c>
      <c r="D20" s="113" t="s">
        <v>151</v>
      </c>
      <c r="E20" s="110"/>
      <c r="F20" s="148" t="s">
        <v>152</v>
      </c>
      <c r="G20" s="148"/>
      <c r="H20" s="148"/>
      <c r="I20" s="148"/>
      <c r="V20" s="114"/>
    </row>
    <row r="21" spans="1:27" x14ac:dyDescent="0.2">
      <c r="A21" s="110"/>
      <c r="B21" s="110" t="s">
        <v>111</v>
      </c>
      <c r="C21" s="111"/>
      <c r="D21" s="111"/>
      <c r="E21" s="110"/>
      <c r="F21" s="111"/>
      <c r="G21" s="112"/>
      <c r="H21" s="112"/>
      <c r="I21" s="112"/>
    </row>
    <row r="22" spans="1:27" x14ac:dyDescent="0.2">
      <c r="A22" s="110"/>
      <c r="B22" s="110"/>
      <c r="C22" s="113" t="s">
        <v>150</v>
      </c>
      <c r="D22" s="113" t="s">
        <v>151</v>
      </c>
      <c r="E22" s="110"/>
      <c r="F22" s="148" t="s">
        <v>152</v>
      </c>
      <c r="G22" s="148"/>
      <c r="H22" s="148"/>
      <c r="I22" s="148"/>
    </row>
    <row r="23" spans="1:27" x14ac:dyDescent="0.2">
      <c r="A23" s="110"/>
      <c r="B23" s="110" t="s">
        <v>153</v>
      </c>
      <c r="C23" s="111"/>
      <c r="D23" s="111"/>
      <c r="E23" s="110"/>
      <c r="F23" s="111"/>
      <c r="G23" s="112"/>
      <c r="H23" s="112"/>
      <c r="I23" s="112"/>
    </row>
    <row r="24" spans="1:27" x14ac:dyDescent="0.2">
      <c r="A24" s="110"/>
      <c r="B24" s="115"/>
      <c r="C24" s="113" t="s">
        <v>150</v>
      </c>
      <c r="D24" s="113" t="s">
        <v>151</v>
      </c>
      <c r="E24" s="110"/>
      <c r="F24" s="148" t="s">
        <v>152</v>
      </c>
      <c r="G24" s="148"/>
      <c r="H24" s="148"/>
      <c r="I24" s="148"/>
    </row>
  </sheetData>
  <mergeCells count="32">
    <mergeCell ref="A1:Z1"/>
    <mergeCell ref="A2:Z2"/>
    <mergeCell ref="A4:Z4"/>
    <mergeCell ref="A5:Z5"/>
    <mergeCell ref="A9:A10"/>
    <mergeCell ref="B9:B10"/>
    <mergeCell ref="C9:C10"/>
    <mergeCell ref="D9:D10"/>
    <mergeCell ref="E9:E10"/>
    <mergeCell ref="F9:F10"/>
    <mergeCell ref="X9:X10"/>
    <mergeCell ref="Y9:Y10"/>
    <mergeCell ref="Z9:Z10"/>
    <mergeCell ref="AA9:AA10"/>
    <mergeCell ref="A12:C12"/>
    <mergeCell ref="M9:N9"/>
    <mergeCell ref="O9:P9"/>
    <mergeCell ref="Q9:S9"/>
    <mergeCell ref="T9:T10"/>
    <mergeCell ref="U9:U10"/>
    <mergeCell ref="V9:V10"/>
    <mergeCell ref="G9:G10"/>
    <mergeCell ref="H9:H10"/>
    <mergeCell ref="I9:I10"/>
    <mergeCell ref="J9:J10"/>
    <mergeCell ref="K9:K10"/>
    <mergeCell ref="A16:C16"/>
    <mergeCell ref="F20:I20"/>
    <mergeCell ref="F22:I22"/>
    <mergeCell ref="F24:I24"/>
    <mergeCell ref="W9:W10"/>
    <mergeCell ref="L9:L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Пример ЛС БИМ для ФГИС ЦС</vt:lpstr>
      <vt:lpstr>КА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2025-07-30T14:31:59Z</dcterms:modified>
</cp:coreProperties>
</file>