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Пример №1 (калькуляция)" sheetId="3" r:id="rId1"/>
    <sheet name="Пример №2 (КА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E31" i="3"/>
  <c r="E27" i="3" s="1"/>
  <c r="E34" i="3" s="1"/>
  <c r="D11" i="3"/>
  <c r="E12" i="3"/>
  <c r="E15" i="2" l="1"/>
  <c r="B11" i="3"/>
  <c r="E11" i="3" l="1"/>
  <c r="E9" i="3" s="1"/>
  <c r="E16" i="3" s="1"/>
  <c r="E11" i="2"/>
  <c r="E8" i="2" l="1"/>
</calcChain>
</file>

<file path=xl/sharedStrings.xml><?xml version="1.0" encoding="utf-8"?>
<sst xmlns="http://schemas.openxmlformats.org/spreadsheetml/2006/main" count="146" uniqueCount="87">
  <si>
    <t>-</t>
  </si>
  <si>
    <t>Ед.изм.</t>
  </si>
  <si>
    <t>чел.</t>
  </si>
  <si>
    <t>руб.</t>
  </si>
  <si>
    <t>км</t>
  </si>
  <si>
    <t xml:space="preserve">маш.-ч, руб. </t>
  </si>
  <si>
    <t>Скорость перемещения транспортного средства</t>
  </si>
  <si>
    <t>км/ч</t>
  </si>
  <si>
    <t>Обоснование</t>
  </si>
  <si>
    <t>в ценах на III квартал 2024</t>
  </si>
  <si>
    <t>по данным КА</t>
  </si>
  <si>
    <t>дней</t>
  </si>
  <si>
    <t>Продолжительность вахты с учетом времени отдыха,
приходящегося на данный период</t>
  </si>
  <si>
    <t>n</t>
  </si>
  <si>
    <t>Количество вахтовых потоков</t>
  </si>
  <si>
    <t>Расчетная численность вахтовых работников одного вахтового потока, перевозимых от пункта сбора до вахтового поселка и обратно</t>
  </si>
  <si>
    <t>№ пп</t>
  </si>
  <si>
    <t>2.1</t>
  </si>
  <si>
    <t>2.2</t>
  </si>
  <si>
    <t>3</t>
  </si>
  <si>
    <t>3.1</t>
  </si>
  <si>
    <t>3.2</t>
  </si>
  <si>
    <t>4</t>
  </si>
  <si>
    <t>5</t>
  </si>
  <si>
    <t>Пример расчета затрат на перевозку вахтовых работников от пункта сбора до вахтового поселка и обратно</t>
  </si>
  <si>
    <t>Стоимость ж/д билета от пункта сбора 
до ж/д станции назначения</t>
  </si>
  <si>
    <t>Продолжительность строительства 
объекта вахтовым методом</t>
  </si>
  <si>
    <t>Плечо перевозки</t>
  </si>
  <si>
    <t xml:space="preserve"> час./рейс</t>
  </si>
  <si>
    <t>Коэффициент, учитывающий подготовительно-заключительное время для выполнения необходимых работ перед выездом на рейс и по возвращении на автотранспортное предприятие, а также на проведение предрейсового медицинского осмотра</t>
  </si>
  <si>
    <t>Сцэ</t>
  </si>
  <si>
    <t>руб./маш.-ч.</t>
  </si>
  <si>
    <t>N</t>
  </si>
  <si>
    <t>Обозначение,  формула</t>
  </si>
  <si>
    <t>Данные ПОС</t>
  </si>
  <si>
    <t>Показатель</t>
  </si>
  <si>
    <t>данные ПОС</t>
  </si>
  <si>
    <t>По данным КА</t>
  </si>
  <si>
    <t>*Округляется до целого значения в большую сторону.</t>
  </si>
  <si>
    <t>По расчету</t>
  </si>
  <si>
    <t>6.2</t>
  </si>
  <si>
    <t>С</t>
  </si>
  <si>
    <t>**</t>
  </si>
  <si>
    <t>пункт 23 Методики № 318/пр</t>
  </si>
  <si>
    <t>Время на запланированные остановки при длительном нахождении в пути</t>
  </si>
  <si>
    <t>данные ФГИС ЦС для XXX субъекта РФ</t>
  </si>
  <si>
    <t>данные ФГИС ЦС на III квартал 2024 г  для XXX субъекта РФ</t>
  </si>
  <si>
    <t>(стоимость перевозки от ж/д станции назначения до вахтового поселка определена по конъюнктурному анализу (КА))</t>
  </si>
  <si>
    <t>Наименование (исходные данные)</t>
  </si>
  <si>
    <t>данные ПОС,
Приложение № 6 к Методике № 318/пр**</t>
  </si>
  <si>
    <t>(стоимость перевозки от ж/д станции назначения до вахтового поселка определена по расчету)</t>
  </si>
  <si>
    <t>Кол-во вахтовых циклов</t>
  </si>
  <si>
    <t>Количество мест пассажиров</t>
  </si>
  <si>
    <t>Стоимость проезда общественным транспортом от ж/д станции назначения до вахтового поселка</t>
  </si>
  <si>
    <t xml:space="preserve">Цена перевозки одного вахтового работника автомобильным транспортом </t>
  </si>
  <si>
    <t>чел.-ч, руб.</t>
  </si>
  <si>
    <t>Оплата труда машиниста (средний разряд машинистов 5)</t>
  </si>
  <si>
    <t>ОТм</t>
  </si>
  <si>
    <t>6.3</t>
  </si>
  <si>
    <t>6.4</t>
  </si>
  <si>
    <t>6.1.1</t>
  </si>
  <si>
    <t>6.1.2</t>
  </si>
  <si>
    <r>
      <t xml:space="preserve">В ценах на III квартал 2024 </t>
    </r>
    <r>
      <rPr>
        <i/>
        <sz val="11"/>
        <rFont val="Times New Roman"/>
        <family val="1"/>
        <charset val="204"/>
      </rPr>
      <t>(цифры условные)</t>
    </r>
  </si>
  <si>
    <t xml:space="preserve">Накладные расходы </t>
  </si>
  <si>
    <t xml:space="preserve"> Сметная прибыль </t>
  </si>
  <si>
    <t>Методика по разработке и применению нормативов накладных расходов при определении сметной стоимости строительства, реконструкции, капитального ремонта, сноса объектов капитального строительства, утвержденная приказом Минстроя России от 21.12.2020 № 812/пр</t>
  </si>
  <si>
    <t>Методика по разработке и применению нормативов сметной прибыли при определении сметной стоимости строительства, реконструкции, капитального ремонта, сноса объектов капитального строительства, утвержденная приказом Минстроя России от 11.12.2020 № 774/пр</t>
  </si>
  <si>
    <t>***</t>
  </si>
  <si>
    <t>****</t>
  </si>
  <si>
    <t>Методика определения затрат, связанных с осуществлением строительно-монтажных работ вахтовым методом, утвержденная приказом Минстроя России от 15.06.2020 № 318/пр</t>
  </si>
  <si>
    <t>п.110, гр. 3 приложения 
к Методике № 812/пр***</t>
  </si>
  <si>
    <t>п.110 приложения 
к Методике № 774/пр****</t>
  </si>
  <si>
    <r>
      <t>Ч</t>
    </r>
    <r>
      <rPr>
        <vertAlign val="subscript"/>
        <sz val="11"/>
        <rFont val="Times New Roman"/>
        <family val="1"/>
        <charset val="204"/>
      </rPr>
      <t>i вр</t>
    </r>
  </si>
  <si>
    <t>Стоимость перевозки одного вахтового работника одного вахтового потока в одном направлении</t>
  </si>
  <si>
    <r>
      <t>З</t>
    </r>
    <r>
      <rPr>
        <vertAlign val="subscript"/>
        <sz val="11"/>
        <rFont val="Times New Roman"/>
        <family val="1"/>
        <charset val="204"/>
      </rPr>
      <t>тр i вп</t>
    </r>
  </si>
  <si>
    <r>
      <t>Ц</t>
    </r>
    <r>
      <rPr>
        <i/>
        <vertAlign val="subscript"/>
        <sz val="10"/>
        <rFont val="Times New Roman"/>
        <family val="1"/>
        <charset val="204"/>
      </rPr>
      <t>Т</t>
    </r>
  </si>
  <si>
    <r>
      <t>К</t>
    </r>
    <r>
      <rPr>
        <vertAlign val="subscript"/>
        <sz val="11"/>
        <rFont val="Times New Roman"/>
        <family val="1"/>
        <charset val="204"/>
      </rPr>
      <t>вп</t>
    </r>
    <r>
      <rPr>
        <sz val="11"/>
        <rFont val="Times New Roman"/>
        <family val="1"/>
        <charset val="204"/>
      </rPr>
      <t>* = Т</t>
    </r>
    <r>
      <rPr>
        <vertAlign val="subscript"/>
        <sz val="11"/>
        <rFont val="Times New Roman"/>
        <family val="1"/>
        <charset val="204"/>
      </rPr>
      <t>стр</t>
    </r>
    <r>
      <rPr>
        <sz val="11"/>
        <rFont val="Times New Roman"/>
        <family val="1"/>
        <charset val="204"/>
      </rPr>
      <t xml:space="preserve"> / Т</t>
    </r>
    <r>
      <rPr>
        <vertAlign val="subscript"/>
        <sz val="11"/>
        <rFont val="Times New Roman"/>
        <family val="1"/>
        <charset val="204"/>
      </rPr>
      <t>в</t>
    </r>
  </si>
  <si>
    <r>
      <t>Т</t>
    </r>
    <r>
      <rPr>
        <i/>
        <vertAlign val="subscript"/>
        <sz val="10"/>
        <rFont val="Times New Roman"/>
        <family val="1"/>
        <charset val="204"/>
      </rPr>
      <t>стр</t>
    </r>
  </si>
  <si>
    <r>
      <t>Т</t>
    </r>
    <r>
      <rPr>
        <i/>
        <vertAlign val="subscript"/>
        <sz val="10"/>
        <rFont val="Times New Roman"/>
        <family val="1"/>
        <charset val="204"/>
      </rPr>
      <t>в</t>
    </r>
  </si>
  <si>
    <t>Затраты на перевозку вахтовых работников от пункта сбора до вахтового поселка и обратно</t>
  </si>
  <si>
    <r>
      <t>Расчет цены перевозки  одного вахтового работника автомобильным транспортом Ц</t>
    </r>
    <r>
      <rPr>
        <b/>
        <vertAlign val="subscript"/>
        <sz val="12"/>
        <rFont val="Times New Roman"/>
        <family val="1"/>
        <charset val="204"/>
      </rPr>
      <t xml:space="preserve">Т </t>
    </r>
    <r>
      <rPr>
        <b/>
        <sz val="12"/>
        <rFont val="Times New Roman"/>
        <family val="1"/>
        <charset val="204"/>
      </rPr>
      <t>(от ж/д станции назначения до вахтового поселка)</t>
    </r>
  </si>
  <si>
    <r>
      <t>П</t>
    </r>
    <r>
      <rPr>
        <vertAlign val="subscript"/>
        <sz val="11"/>
        <rFont val="Times New Roman"/>
        <family val="1"/>
        <charset val="204"/>
      </rPr>
      <t>п</t>
    </r>
  </si>
  <si>
    <t>Коэффициент, учитывающий расстояние от ж/д станции назначения до вахтового поселка и обратно</t>
  </si>
  <si>
    <r>
      <t>В</t>
    </r>
    <r>
      <rPr>
        <vertAlign val="subscript"/>
        <sz val="11"/>
        <rFont val="Times New Roman"/>
        <family val="1"/>
        <charset val="204"/>
      </rPr>
      <t>о</t>
    </r>
  </si>
  <si>
    <t xml:space="preserve">Сметная цена на эксплуатацию транспортного средства с учетом заработной платы водителя, накладных расходов и сметной прибыли в текущем уровне цен </t>
  </si>
  <si>
    <t>Сметная цена на эксплуатацию транспортного средства - автобуса вахтового, вместимостью до 30 человек (91.13.03-072)
в уровне цен по состоянию на 01.01.2022</t>
  </si>
  <si>
    <t>индекс по ГОСР для XXX субъекта РФ на III квартал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</si>
</sst>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i/>
      <vertAlign val="sub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righ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15</xdr:row>
      <xdr:rowOff>57150</xdr:rowOff>
    </xdr:from>
    <xdr:ext cx="2187819" cy="481138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758" y="4042996"/>
          <a:ext cx="2187819" cy="481138"/>
        </a:xfrm>
        <a:prstGeom prst="rect">
          <a:avLst/>
        </a:prstGeom>
      </xdr:spPr>
    </xdr:pic>
    <xdr:clientData/>
  </xdr:oneCellAnchor>
  <xdr:twoCellAnchor editAs="oneCell">
    <xdr:from>
      <xdr:col>2</xdr:col>
      <xdr:colOff>152401</xdr:colOff>
      <xdr:row>33</xdr:row>
      <xdr:rowOff>28576</xdr:rowOff>
    </xdr:from>
    <xdr:to>
      <xdr:col>2</xdr:col>
      <xdr:colOff>1736480</xdr:colOff>
      <xdr:row>33</xdr:row>
      <xdr:rowOff>537558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7959" y="9663480"/>
          <a:ext cx="1584079" cy="508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76201</xdr:colOff>
      <xdr:row>14</xdr:row>
      <xdr:rowOff>57150</xdr:rowOff>
    </xdr:from>
    <xdr:ext cx="2102126" cy="462292"/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484" y="4157041"/>
          <a:ext cx="2102126" cy="4622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zoomScale="110" zoomScaleNormal="110" workbookViewId="0">
      <selection activeCell="C9" sqref="C9"/>
    </sheetView>
  </sheetViews>
  <sheetFormatPr defaultRowHeight="15" x14ac:dyDescent="0.25"/>
  <cols>
    <col min="1" max="1" width="6.7109375" style="6" customWidth="1"/>
    <col min="2" max="2" width="58" style="5" customWidth="1"/>
    <col min="3" max="3" width="36.28515625" style="35" customWidth="1"/>
    <col min="4" max="4" width="19.42578125" style="35" customWidth="1"/>
    <col min="5" max="5" width="18.85546875" style="6" customWidth="1"/>
    <col min="6" max="6" width="37.7109375" style="6" customWidth="1"/>
    <col min="7" max="16384" width="9.140625" style="3"/>
  </cols>
  <sheetData>
    <row r="2" spans="1:6" ht="15.75" x14ac:dyDescent="0.25">
      <c r="A2" s="39" t="s">
        <v>24</v>
      </c>
      <c r="B2" s="39"/>
      <c r="C2" s="39"/>
      <c r="D2" s="39"/>
      <c r="E2" s="39"/>
      <c r="F2" s="39"/>
    </row>
    <row r="3" spans="1:6" x14ac:dyDescent="0.25">
      <c r="A3" s="40" t="s">
        <v>50</v>
      </c>
      <c r="B3" s="40"/>
      <c r="C3" s="40"/>
      <c r="D3" s="40"/>
      <c r="E3" s="40"/>
      <c r="F3" s="40"/>
    </row>
    <row r="4" spans="1:6" x14ac:dyDescent="0.25">
      <c r="A4" s="35"/>
      <c r="B4" s="35"/>
      <c r="E4" s="35"/>
      <c r="F4" s="35"/>
    </row>
    <row r="5" spans="1:6" x14ac:dyDescent="0.25">
      <c r="A5" s="24" t="s">
        <v>9</v>
      </c>
      <c r="E5" s="7"/>
      <c r="F5" s="7"/>
    </row>
    <row r="6" spans="1:6" s="9" customFormat="1" x14ac:dyDescent="0.25">
      <c r="A6" s="8" t="s">
        <v>16</v>
      </c>
      <c r="B6" s="2" t="s">
        <v>48</v>
      </c>
      <c r="C6" s="2" t="s">
        <v>33</v>
      </c>
      <c r="D6" s="2" t="s">
        <v>1</v>
      </c>
      <c r="E6" s="8" t="s">
        <v>35</v>
      </c>
      <c r="F6" s="8" t="s">
        <v>8</v>
      </c>
    </row>
    <row r="7" spans="1:6" s="9" customFormat="1" x14ac:dyDescent="0.25">
      <c r="A7" s="8">
        <v>1</v>
      </c>
      <c r="B7" s="2">
        <v>2</v>
      </c>
      <c r="C7" s="2">
        <v>3</v>
      </c>
      <c r="D7" s="2">
        <v>4</v>
      </c>
      <c r="E7" s="8">
        <v>5</v>
      </c>
      <c r="F7" s="8">
        <v>6</v>
      </c>
    </row>
    <row r="8" spans="1:6" s="9" customFormat="1" ht="45" x14ac:dyDescent="0.25">
      <c r="A8" s="10">
        <v>1</v>
      </c>
      <c r="B8" s="11" t="s">
        <v>15</v>
      </c>
      <c r="C8" s="2" t="s">
        <v>72</v>
      </c>
      <c r="D8" s="2" t="s">
        <v>2</v>
      </c>
      <c r="E8" s="8">
        <v>200</v>
      </c>
      <c r="F8" s="8" t="s">
        <v>34</v>
      </c>
    </row>
    <row r="9" spans="1:6" s="9" customFormat="1" ht="30" x14ac:dyDescent="0.25">
      <c r="A9" s="10">
        <v>2</v>
      </c>
      <c r="B9" s="11" t="s">
        <v>73</v>
      </c>
      <c r="C9" s="2" t="s">
        <v>74</v>
      </c>
      <c r="D9" s="2" t="s">
        <v>3</v>
      </c>
      <c r="E9" s="12">
        <f>E10+E11</f>
        <v>4089.8477229090909</v>
      </c>
      <c r="F9" s="8"/>
    </row>
    <row r="10" spans="1:6" s="9" customFormat="1" ht="25.5" x14ac:dyDescent="0.25">
      <c r="A10" s="13" t="s">
        <v>17</v>
      </c>
      <c r="B10" s="14" t="s">
        <v>25</v>
      </c>
      <c r="C10" s="16" t="s">
        <v>10</v>
      </c>
      <c r="D10" s="16" t="s">
        <v>3</v>
      </c>
      <c r="E10" s="17">
        <v>3800</v>
      </c>
      <c r="F10" s="16" t="s">
        <v>37</v>
      </c>
    </row>
    <row r="11" spans="1:6" s="9" customFormat="1" ht="38.25" customHeight="1" x14ac:dyDescent="0.25">
      <c r="A11" s="25" t="s">
        <v>18</v>
      </c>
      <c r="B11" s="36" t="str">
        <f>B34</f>
        <v xml:space="preserve">Цена перевозки одного вахтового работника автомобильным транспортом </v>
      </c>
      <c r="C11" s="26" t="s">
        <v>75</v>
      </c>
      <c r="D11" s="26" t="str">
        <f>D34</f>
        <v>руб.</v>
      </c>
      <c r="E11" s="27">
        <f>E34</f>
        <v>289.84772290909092</v>
      </c>
      <c r="F11" s="26" t="s">
        <v>39</v>
      </c>
    </row>
    <row r="12" spans="1:6" s="9" customFormat="1" ht="16.5" x14ac:dyDescent="0.25">
      <c r="A12" s="10" t="s">
        <v>19</v>
      </c>
      <c r="B12" s="11" t="s">
        <v>51</v>
      </c>
      <c r="C12" s="2" t="s">
        <v>76</v>
      </c>
      <c r="D12" s="2"/>
      <c r="E12" s="8">
        <f>E13/E14</f>
        <v>7</v>
      </c>
      <c r="F12" s="2"/>
    </row>
    <row r="13" spans="1:6" s="9" customFormat="1" ht="25.5" x14ac:dyDescent="0.25">
      <c r="A13" s="13" t="s">
        <v>20</v>
      </c>
      <c r="B13" s="14" t="s">
        <v>26</v>
      </c>
      <c r="C13" s="16" t="s">
        <v>77</v>
      </c>
      <c r="D13" s="16" t="s">
        <v>11</v>
      </c>
      <c r="E13" s="23">
        <v>420</v>
      </c>
      <c r="F13" s="23" t="s">
        <v>34</v>
      </c>
    </row>
    <row r="14" spans="1:6" s="9" customFormat="1" ht="25.5" x14ac:dyDescent="0.25">
      <c r="A14" s="13" t="s">
        <v>21</v>
      </c>
      <c r="B14" s="14" t="s">
        <v>12</v>
      </c>
      <c r="C14" s="16" t="s">
        <v>78</v>
      </c>
      <c r="D14" s="16" t="s">
        <v>11</v>
      </c>
      <c r="E14" s="23">
        <v>60</v>
      </c>
      <c r="F14" s="23" t="s">
        <v>34</v>
      </c>
    </row>
    <row r="15" spans="1:6" s="9" customFormat="1" x14ac:dyDescent="0.25">
      <c r="A15" s="10" t="s">
        <v>22</v>
      </c>
      <c r="B15" s="11" t="s">
        <v>14</v>
      </c>
      <c r="C15" s="2" t="s">
        <v>13</v>
      </c>
      <c r="D15" s="2"/>
      <c r="E15" s="8">
        <v>2</v>
      </c>
      <c r="F15" s="8" t="s">
        <v>34</v>
      </c>
    </row>
    <row r="16" spans="1:6" s="9" customFormat="1" ht="44.25" customHeight="1" x14ac:dyDescent="0.25">
      <c r="A16" s="10" t="s">
        <v>23</v>
      </c>
      <c r="B16" s="11" t="s">
        <v>79</v>
      </c>
      <c r="C16" s="2"/>
      <c r="D16" s="2" t="s">
        <v>3</v>
      </c>
      <c r="E16" s="12">
        <f>E15*E8*E9*E12</f>
        <v>11451573.624145454</v>
      </c>
      <c r="F16" s="8"/>
    </row>
    <row r="17" spans="1:6" s="9" customFormat="1" x14ac:dyDescent="0.25">
      <c r="A17" s="28"/>
      <c r="B17" s="29"/>
      <c r="C17" s="30"/>
      <c r="D17" s="30"/>
      <c r="E17" s="31"/>
      <c r="F17" s="6"/>
    </row>
    <row r="18" spans="1:6" s="9" customFormat="1" x14ac:dyDescent="0.25">
      <c r="A18" s="6"/>
      <c r="B18" s="5" t="s">
        <v>38</v>
      </c>
      <c r="C18" s="32"/>
      <c r="D18" s="32"/>
      <c r="E18" s="33"/>
      <c r="F18" s="6"/>
    </row>
    <row r="19" spans="1:6" s="9" customFormat="1" x14ac:dyDescent="0.25">
      <c r="A19" s="6"/>
      <c r="B19" s="5"/>
      <c r="C19" s="32"/>
      <c r="D19" s="32"/>
      <c r="E19" s="33"/>
      <c r="F19" s="6"/>
    </row>
    <row r="20" spans="1:6" s="9" customFormat="1" ht="28.5" customHeight="1" x14ac:dyDescent="0.25">
      <c r="A20" s="6"/>
      <c r="B20" s="41" t="s">
        <v>80</v>
      </c>
      <c r="C20" s="41"/>
      <c r="D20" s="41"/>
      <c r="E20" s="41"/>
      <c r="F20" s="41"/>
    </row>
    <row r="21" spans="1:6" s="9" customFormat="1" ht="28.5" customHeight="1" x14ac:dyDescent="0.25">
      <c r="A21" s="8" t="s">
        <v>16</v>
      </c>
      <c r="B21" s="2" t="s">
        <v>48</v>
      </c>
      <c r="C21" s="2" t="s">
        <v>33</v>
      </c>
      <c r="D21" s="2" t="s">
        <v>1</v>
      </c>
      <c r="E21" s="8" t="s">
        <v>35</v>
      </c>
      <c r="F21" s="8" t="s">
        <v>8</v>
      </c>
    </row>
    <row r="22" spans="1:6" s="9" customFormat="1" ht="28.5" customHeight="1" x14ac:dyDescent="0.25">
      <c r="A22" s="10">
        <v>1</v>
      </c>
      <c r="B22" s="34" t="s">
        <v>27</v>
      </c>
      <c r="C22" s="2" t="s">
        <v>81</v>
      </c>
      <c r="D22" s="2" t="s">
        <v>4</v>
      </c>
      <c r="E22" s="2">
        <v>62</v>
      </c>
      <c r="F22" s="8" t="s">
        <v>36</v>
      </c>
    </row>
    <row r="23" spans="1:6" s="9" customFormat="1" ht="30" x14ac:dyDescent="0.25">
      <c r="A23" s="10">
        <v>2</v>
      </c>
      <c r="B23" s="34" t="s">
        <v>82</v>
      </c>
      <c r="C23" s="2"/>
      <c r="D23" s="2"/>
      <c r="E23" s="2">
        <v>2</v>
      </c>
      <c r="F23" s="8"/>
    </row>
    <row r="24" spans="1:6" s="9" customFormat="1" ht="25.5" x14ac:dyDescent="0.25">
      <c r="A24" s="10">
        <v>3</v>
      </c>
      <c r="B24" s="11" t="s">
        <v>6</v>
      </c>
      <c r="C24" s="2" t="s">
        <v>41</v>
      </c>
      <c r="D24" s="2" t="s">
        <v>7</v>
      </c>
      <c r="E24" s="8">
        <v>33</v>
      </c>
      <c r="F24" s="1" t="s">
        <v>49</v>
      </c>
    </row>
    <row r="25" spans="1:6" s="9" customFormat="1" ht="30" x14ac:dyDescent="0.25">
      <c r="A25" s="10">
        <v>4</v>
      </c>
      <c r="B25" s="11" t="s">
        <v>44</v>
      </c>
      <c r="C25" s="2" t="s">
        <v>83</v>
      </c>
      <c r="D25" s="2" t="s">
        <v>28</v>
      </c>
      <c r="E25" s="8" t="s">
        <v>0</v>
      </c>
      <c r="F25" s="1"/>
    </row>
    <row r="26" spans="1:6" s="9" customFormat="1" ht="63" customHeight="1" x14ac:dyDescent="0.25">
      <c r="A26" s="10">
        <v>5</v>
      </c>
      <c r="B26" s="11" t="s">
        <v>29</v>
      </c>
      <c r="C26" s="2"/>
      <c r="D26" s="2"/>
      <c r="E26" s="8">
        <v>1.0349999999999999</v>
      </c>
      <c r="F26" s="1" t="s">
        <v>43</v>
      </c>
    </row>
    <row r="27" spans="1:6" s="9" customFormat="1" ht="45" x14ac:dyDescent="0.25">
      <c r="A27" s="10">
        <v>6</v>
      </c>
      <c r="B27" s="34" t="s">
        <v>84</v>
      </c>
      <c r="C27" s="2" t="s">
        <v>30</v>
      </c>
      <c r="D27" s="2" t="s">
        <v>31</v>
      </c>
      <c r="E27" s="12">
        <f>E28*E29+E30+E31+E32</f>
        <v>2235.8519999999999</v>
      </c>
      <c r="F27" s="12"/>
    </row>
    <row r="28" spans="1:6" s="9" customFormat="1" ht="38.25" x14ac:dyDescent="0.25">
      <c r="A28" s="13" t="s">
        <v>60</v>
      </c>
      <c r="B28" s="14" t="s">
        <v>85</v>
      </c>
      <c r="C28" s="2"/>
      <c r="D28" s="16" t="s">
        <v>5</v>
      </c>
      <c r="E28" s="23">
        <v>840.78</v>
      </c>
      <c r="F28" s="16" t="s">
        <v>45</v>
      </c>
    </row>
    <row r="29" spans="1:6" s="9" customFormat="1" ht="25.5" x14ac:dyDescent="0.25">
      <c r="A29" s="13" t="s">
        <v>61</v>
      </c>
      <c r="B29" s="14" t="s">
        <v>86</v>
      </c>
      <c r="C29" s="15"/>
      <c r="D29" s="16"/>
      <c r="E29" s="23">
        <v>1.32</v>
      </c>
      <c r="F29" s="16" t="s">
        <v>46</v>
      </c>
    </row>
    <row r="30" spans="1:6" s="9" customFormat="1" x14ac:dyDescent="0.25">
      <c r="A30" s="13" t="s">
        <v>40</v>
      </c>
      <c r="B30" s="14" t="s">
        <v>56</v>
      </c>
      <c r="C30" s="16" t="s">
        <v>57</v>
      </c>
      <c r="D30" s="16" t="s">
        <v>55</v>
      </c>
      <c r="E30" s="23">
        <v>390.98</v>
      </c>
      <c r="F30" s="16" t="s">
        <v>45</v>
      </c>
    </row>
    <row r="31" spans="1:6" s="9" customFormat="1" ht="25.5" x14ac:dyDescent="0.25">
      <c r="A31" s="13" t="s">
        <v>58</v>
      </c>
      <c r="B31" s="14" t="s">
        <v>63</v>
      </c>
      <c r="C31" s="37">
        <v>1</v>
      </c>
      <c r="D31" s="8" t="s">
        <v>3</v>
      </c>
      <c r="E31" s="17">
        <f>C31*E30</f>
        <v>390.98</v>
      </c>
      <c r="F31" s="16" t="s">
        <v>70</v>
      </c>
    </row>
    <row r="32" spans="1:6" s="9" customFormat="1" ht="30" customHeight="1" x14ac:dyDescent="0.25">
      <c r="A32" s="13" t="s">
        <v>59</v>
      </c>
      <c r="B32" s="14" t="s">
        <v>64</v>
      </c>
      <c r="C32" s="37">
        <v>0.88</v>
      </c>
      <c r="D32" s="8" t="s">
        <v>3</v>
      </c>
      <c r="E32" s="17">
        <f>C32*E30</f>
        <v>344.06240000000003</v>
      </c>
      <c r="F32" s="16" t="s">
        <v>71</v>
      </c>
    </row>
    <row r="33" spans="1:6" s="9" customFormat="1" x14ac:dyDescent="0.25">
      <c r="A33" s="10"/>
      <c r="B33" s="11" t="s">
        <v>52</v>
      </c>
      <c r="C33" s="2" t="s">
        <v>32</v>
      </c>
      <c r="D33" s="2" t="s">
        <v>2</v>
      </c>
      <c r="E33" s="8">
        <v>30</v>
      </c>
      <c r="F33" s="1"/>
    </row>
    <row r="34" spans="1:6" s="9" customFormat="1" ht="43.5" customHeight="1" x14ac:dyDescent="0.25">
      <c r="A34" s="10"/>
      <c r="B34" s="11" t="s">
        <v>54</v>
      </c>
      <c r="C34" s="2"/>
      <c r="D34" s="2" t="s">
        <v>3</v>
      </c>
      <c r="E34" s="12">
        <f>((E22*E23/E24)*E26*E27)/E33</f>
        <v>289.84772290909092</v>
      </c>
      <c r="F34" s="1"/>
    </row>
    <row r="36" spans="1:6" x14ac:dyDescent="0.25">
      <c r="A36" s="6" t="s">
        <v>42</v>
      </c>
      <c r="B36" s="38" t="s">
        <v>69</v>
      </c>
      <c r="C36" s="38"/>
      <c r="D36" s="38"/>
      <c r="E36" s="38"/>
      <c r="F36" s="38"/>
    </row>
    <row r="37" spans="1:6" ht="32.25" customHeight="1" x14ac:dyDescent="0.25">
      <c r="A37" s="6" t="s">
        <v>67</v>
      </c>
      <c r="B37" s="38" t="s">
        <v>65</v>
      </c>
      <c r="C37" s="38"/>
      <c r="D37" s="38"/>
      <c r="E37" s="38"/>
      <c r="F37" s="38"/>
    </row>
    <row r="38" spans="1:6" ht="27.75" customHeight="1" x14ac:dyDescent="0.25">
      <c r="A38" s="6" t="s">
        <v>68</v>
      </c>
      <c r="B38" s="38" t="s">
        <v>66</v>
      </c>
      <c r="C38" s="38"/>
      <c r="D38" s="38"/>
      <c r="E38" s="38"/>
      <c r="F38" s="38"/>
    </row>
  </sheetData>
  <mergeCells count="6">
    <mergeCell ref="B38:F38"/>
    <mergeCell ref="A2:F2"/>
    <mergeCell ref="A3:F3"/>
    <mergeCell ref="B20:F20"/>
    <mergeCell ref="B36:F36"/>
    <mergeCell ref="B37:F3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zoomScale="115" zoomScaleNormal="115" workbookViewId="0">
      <selection activeCell="B20" sqref="B20"/>
    </sheetView>
  </sheetViews>
  <sheetFormatPr defaultRowHeight="15" x14ac:dyDescent="0.25"/>
  <cols>
    <col min="1" max="1" width="6.7109375" style="6" customWidth="1"/>
    <col min="2" max="2" width="50.5703125" style="5" customWidth="1"/>
    <col min="3" max="3" width="36.28515625" style="35" customWidth="1"/>
    <col min="4" max="4" width="17.140625" style="35" customWidth="1"/>
    <col min="5" max="5" width="18.85546875" style="6" customWidth="1"/>
    <col min="6" max="6" width="22" style="6" customWidth="1"/>
    <col min="7" max="7" width="24.28515625" style="3" customWidth="1"/>
    <col min="8" max="16384" width="9.140625" style="3"/>
  </cols>
  <sheetData>
    <row r="2" spans="1:6" ht="21.75" customHeight="1" x14ac:dyDescent="0.25">
      <c r="A2" s="39" t="s">
        <v>24</v>
      </c>
      <c r="B2" s="39"/>
      <c r="C2" s="39"/>
      <c r="D2" s="39"/>
      <c r="E2" s="39"/>
      <c r="F2" s="39"/>
    </row>
    <row r="3" spans="1:6" ht="15.75" customHeight="1" x14ac:dyDescent="0.25">
      <c r="A3" s="40" t="s">
        <v>47</v>
      </c>
      <c r="B3" s="42"/>
      <c r="C3" s="42"/>
      <c r="D3" s="42"/>
      <c r="E3" s="42"/>
      <c r="F3" s="42"/>
    </row>
    <row r="4" spans="1:6" ht="18" customHeight="1" x14ac:dyDescent="0.25">
      <c r="A4" s="4" t="s">
        <v>62</v>
      </c>
      <c r="F4" s="7"/>
    </row>
    <row r="5" spans="1:6" s="9" customFormat="1" ht="26.25" customHeight="1" x14ac:dyDescent="0.25">
      <c r="A5" s="8" t="s">
        <v>16</v>
      </c>
      <c r="B5" s="2" t="s">
        <v>48</v>
      </c>
      <c r="C5" s="2" t="s">
        <v>33</v>
      </c>
      <c r="D5" s="2" t="s">
        <v>1</v>
      </c>
      <c r="E5" s="8" t="s">
        <v>35</v>
      </c>
      <c r="F5" s="8" t="s">
        <v>8</v>
      </c>
    </row>
    <row r="6" spans="1:6" s="9" customFormat="1" x14ac:dyDescent="0.25">
      <c r="A6" s="8">
        <v>1</v>
      </c>
      <c r="B6" s="2">
        <v>2</v>
      </c>
      <c r="C6" s="2">
        <v>3</v>
      </c>
      <c r="D6" s="2">
        <v>4</v>
      </c>
      <c r="E6" s="8">
        <v>5</v>
      </c>
      <c r="F6" s="8">
        <v>6</v>
      </c>
    </row>
    <row r="7" spans="1:6" s="9" customFormat="1" ht="45" x14ac:dyDescent="0.25">
      <c r="A7" s="10">
        <v>1</v>
      </c>
      <c r="B7" s="11" t="s">
        <v>15</v>
      </c>
      <c r="C7" s="2" t="s">
        <v>72</v>
      </c>
      <c r="D7" s="2" t="s">
        <v>2</v>
      </c>
      <c r="E7" s="8">
        <v>200</v>
      </c>
      <c r="F7" s="8" t="s">
        <v>36</v>
      </c>
    </row>
    <row r="8" spans="1:6" s="9" customFormat="1" ht="30" x14ac:dyDescent="0.25">
      <c r="A8" s="10">
        <v>2</v>
      </c>
      <c r="B8" s="11" t="s">
        <v>73</v>
      </c>
      <c r="C8" s="2" t="s">
        <v>74</v>
      </c>
      <c r="D8" s="2" t="s">
        <v>3</v>
      </c>
      <c r="E8" s="12">
        <f>E9+E10</f>
        <v>4020</v>
      </c>
      <c r="F8" s="8"/>
    </row>
    <row r="9" spans="1:6" s="9" customFormat="1" ht="25.5" x14ac:dyDescent="0.25">
      <c r="A9" s="13" t="s">
        <v>17</v>
      </c>
      <c r="B9" s="14" t="s">
        <v>25</v>
      </c>
      <c r="C9" s="15"/>
      <c r="D9" s="16" t="s">
        <v>3</v>
      </c>
      <c r="E9" s="17">
        <v>3800</v>
      </c>
      <c r="F9" s="16" t="s">
        <v>10</v>
      </c>
    </row>
    <row r="10" spans="1:6" s="9" customFormat="1" ht="25.5" x14ac:dyDescent="0.25">
      <c r="A10" s="18" t="s">
        <v>18</v>
      </c>
      <c r="B10" s="19" t="s">
        <v>53</v>
      </c>
      <c r="C10" s="20"/>
      <c r="D10" s="21" t="s">
        <v>3</v>
      </c>
      <c r="E10" s="22">
        <v>220</v>
      </c>
      <c r="F10" s="21" t="s">
        <v>10</v>
      </c>
    </row>
    <row r="11" spans="1:6" s="9" customFormat="1" ht="16.5" x14ac:dyDescent="0.25">
      <c r="A11" s="10" t="s">
        <v>19</v>
      </c>
      <c r="B11" s="11" t="s">
        <v>51</v>
      </c>
      <c r="C11" s="2" t="s">
        <v>76</v>
      </c>
      <c r="D11" s="2"/>
      <c r="E11" s="8">
        <f>E12/E13</f>
        <v>7</v>
      </c>
      <c r="F11" s="2"/>
    </row>
    <row r="12" spans="1:6" s="9" customFormat="1" ht="25.5" x14ac:dyDescent="0.25">
      <c r="A12" s="13" t="s">
        <v>20</v>
      </c>
      <c r="B12" s="14" t="s">
        <v>26</v>
      </c>
      <c r="C12" s="16" t="s">
        <v>77</v>
      </c>
      <c r="D12" s="16" t="s">
        <v>11</v>
      </c>
      <c r="E12" s="23">
        <v>420</v>
      </c>
      <c r="F12" s="23" t="s">
        <v>36</v>
      </c>
    </row>
    <row r="13" spans="1:6" s="9" customFormat="1" ht="25.5" x14ac:dyDescent="0.25">
      <c r="A13" s="13" t="s">
        <v>21</v>
      </c>
      <c r="B13" s="14" t="s">
        <v>12</v>
      </c>
      <c r="C13" s="16" t="s">
        <v>78</v>
      </c>
      <c r="D13" s="16" t="s">
        <v>11</v>
      </c>
      <c r="E13" s="23">
        <v>60</v>
      </c>
      <c r="F13" s="23" t="s">
        <v>36</v>
      </c>
    </row>
    <row r="14" spans="1:6" s="9" customFormat="1" x14ac:dyDescent="0.25">
      <c r="A14" s="10" t="s">
        <v>22</v>
      </c>
      <c r="B14" s="11" t="s">
        <v>14</v>
      </c>
      <c r="C14" s="2" t="s">
        <v>13</v>
      </c>
      <c r="D14" s="2"/>
      <c r="E14" s="8">
        <v>2</v>
      </c>
      <c r="F14" s="8" t="s">
        <v>36</v>
      </c>
    </row>
    <row r="15" spans="1:6" s="9" customFormat="1" ht="42" customHeight="1" x14ac:dyDescent="0.25">
      <c r="A15" s="10" t="s">
        <v>23</v>
      </c>
      <c r="B15" s="11" t="s">
        <v>79</v>
      </c>
      <c r="C15" s="2"/>
      <c r="D15" s="2" t="s">
        <v>3</v>
      </c>
      <c r="E15" s="12">
        <f>E14*E7*E8*E11</f>
        <v>11256000</v>
      </c>
      <c r="F15" s="8"/>
    </row>
    <row r="17" spans="2:2" ht="17.25" customHeight="1" x14ac:dyDescent="0.25">
      <c r="B17" s="5" t="s">
        <v>38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Пример №1 (калькуляция)</vt:lpstr>
      <vt:lpstr>Пример №2 (КА)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2024-10-31T16:29:56Z</dcterms:modified>
</cp:coreProperties>
</file>